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ch Results" sheetId="1" state="visible" r:id="rId1"/>
    <sheet xmlns:r="http://schemas.openxmlformats.org/officeDocument/2006/relationships" name="Tipping Ladder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'Match Results'!$A$1:$J$101</definedName>
    <definedName name="_xlnm.Print_Area" localSheetId="0">'Match Results'!$A$1:$J$12</definedName>
    <definedName name="_xlnm._FilterDatabase" localSheetId="1" hidden="1">'Tipping Ladder'!$A$1:$T$101</definedName>
    <definedName name="_xlnm.Print_Area" localSheetId="1">'Tipping Ladder'!$A$1:$T$12</definedName>
    <definedName name="_xlnm.Print_Area" localSheetId="2">'Dashboard'!$A$1:$V$103</definedName>
    <definedName name="_xlnm.Print_Area" localSheetId="3">'Instructions'!$A$1:$H$21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0.0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006A4E"/>
      </patternFill>
    </fill>
    <fill>
      <patternFill patternType="solid">
        <fgColor rgb="0016A34A"/>
      </patternFill>
    </fill>
    <fill>
      <patternFill patternType="solid">
        <fgColor rgb="00E2E8F0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5" fillId="8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5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1" fontId="5" fillId="9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5" fillId="9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 shrinkToFit="1"/>
    </xf>
    <xf numFmtId="10" fontId="2" fillId="4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1" fontId="5" fillId="8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10" fontId="5" fillId="9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1" fontId="5" fillId="9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1F2937"/>
        <sz val="10"/>
      </font>
      <fill>
        <patternFill patternType="solid">
          <fgColor rgb="00FFFBEB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0F172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Tipsters by Ladder Points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'Dashboard'!U3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'Dashboard'!$T$4:$T$103</f>
            </numRef>
          </cat>
          <val>
            <numRef>
              <f>'Dashboard'!$U$4:$U$103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Ladder Points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Tipster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Correct Tips by Tipster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'Dashboard'!V3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'Dashboard'!$T$4:$T$103</f>
            </numRef>
          </cat>
          <val>
            <numRef>
              <f>'Dashboard'!$V$4:$V$103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Tipster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Correct Tips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Tipster Form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'Dashboard'!$G$16:$G$103</f>
            </numRef>
          </cat>
          <val>
            <numRef>
              <f>'Dashboard'!$H$16:$H$103</f>
            </numRef>
          </val>
        </ser>
        <dLbls>
          <showPercent val="1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11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21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zoomScale="71" zoomScaleNormal="7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5" customWidth="1" min="3" max="3"/>
    <col width="23" customWidth="1" min="4" max="4"/>
    <col width="23" customWidth="1" min="5" max="5"/>
    <col width="12" customWidth="1" min="6" max="6"/>
    <col width="12" customWidth="1" min="7" max="7"/>
    <col width="23" customWidth="1" min="8" max="8"/>
    <col width="16" customWidth="1" min="9" max="9"/>
    <col width="16" customWidth="1" min="10" max="10"/>
  </cols>
  <sheetData>
    <row r="1" ht="32" customHeight="1">
      <c r="A1" s="39" t="inlineStr">
        <is>
          <t>Round</t>
        </is>
      </c>
      <c r="B1" s="39" t="inlineStr">
        <is>
          <t>Match Date</t>
        </is>
      </c>
      <c r="C1" s="39" t="inlineStr">
        <is>
          <t>Venue</t>
        </is>
      </c>
      <c r="D1" s="39" t="inlineStr">
        <is>
          <t>Home Team</t>
        </is>
      </c>
      <c r="E1" s="39" t="inlineStr">
        <is>
          <t>Away Team</t>
        </is>
      </c>
      <c r="F1" s="39" t="inlineStr">
        <is>
          <t>Home Score</t>
        </is>
      </c>
      <c r="G1" s="39" t="inlineStr">
        <is>
          <t>Away Score</t>
        </is>
      </c>
      <c r="H1" s="39" t="inlineStr">
        <is>
          <t>Winning Team</t>
        </is>
      </c>
      <c r="I1" s="39" t="inlineStr">
        <is>
          <t>Winning Margin</t>
        </is>
      </c>
      <c r="J1" s="39" t="inlineStr">
        <is>
          <t>Result Status</t>
        </is>
      </c>
    </row>
    <row r="2">
      <c r="A2" s="2" t="n">
        <v>1</v>
      </c>
      <c r="B2" s="31" t="n">
        <v>46100</v>
      </c>
      <c r="C2" s="4" t="inlineStr">
        <is>
          <t>Sydney Cricket Ground</t>
        </is>
      </c>
      <c r="D2" s="4" t="inlineStr">
        <is>
          <t>Sydney Swans</t>
        </is>
      </c>
      <c r="E2" s="4" t="inlineStr">
        <is>
          <t>Collingwood</t>
        </is>
      </c>
      <c r="F2" s="5" t="n">
        <v>93</v>
      </c>
      <c r="G2" s="5" t="n">
        <v>88</v>
      </c>
      <c r="H2" s="6">
        <f>IF(OR(F2="",G2=""),"",IF(F2&gt;G2,D2,IF(G2&gt;F2,E2,"Draw")))</f>
        <v/>
      </c>
      <c r="I2" s="7">
        <f>IF(OR(F2="",G2=""),"",ABS(F2-G2))</f>
        <v/>
      </c>
      <c r="J2" s="6">
        <f>IF(AND(A2="",B2="",C2="",D2="",E2="",F2="",G2=""),"",IF(OR(F2="",G2=""),"Pending","Complete"))</f>
        <v/>
      </c>
    </row>
    <row r="3">
      <c r="A3" s="2" t="n">
        <v>1</v>
      </c>
      <c r="B3" s="31" t="n">
        <v>46101</v>
      </c>
      <c r="C3" s="4" t="inlineStr">
        <is>
          <t>Melbourne Cricket Ground</t>
        </is>
      </c>
      <c r="D3" s="4" t="inlineStr">
        <is>
          <t>Carlton</t>
        </is>
      </c>
      <c r="E3" s="4" t="inlineStr">
        <is>
          <t>Richmond</t>
        </is>
      </c>
      <c r="F3" s="5" t="n">
        <v>104</v>
      </c>
      <c r="G3" s="5" t="n">
        <v>67</v>
      </c>
      <c r="H3" s="8">
        <f>IF(OR(F3="",G3=""),"",IF(F3&gt;G3,D3,IF(G3&gt;F3,E3,"Draw")))</f>
        <v/>
      </c>
      <c r="I3" s="9">
        <f>IF(OR(F3="",G3=""),"",ABS(F3-G3))</f>
        <v/>
      </c>
      <c r="J3" s="8">
        <f>IF(AND(A3="",B3="",C3="",D3="",E3="",F3="",G3=""),"",IF(OR(F3="",G3=""),"Pending","Complete"))</f>
        <v/>
      </c>
    </row>
    <row r="4">
      <c r="A4" s="2" t="n">
        <v>1</v>
      </c>
      <c r="B4" s="31" t="n">
        <v>46102</v>
      </c>
      <c r="C4" s="4" t="inlineStr">
        <is>
          <t>Adelaide Oval</t>
        </is>
      </c>
      <c r="D4" s="4" t="inlineStr">
        <is>
          <t>Adelaide Crows</t>
        </is>
      </c>
      <c r="E4" s="4" t="inlineStr">
        <is>
          <t>Port Adelaide</t>
        </is>
      </c>
      <c r="F4" s="5" t="n">
        <v>86</v>
      </c>
      <c r="G4" s="5" t="n">
        <v>82</v>
      </c>
      <c r="H4" s="6">
        <f>IF(OR(F4="",G4=""),"",IF(F4&gt;G4,D4,IF(G4&gt;F4,E4,"Draw")))</f>
        <v/>
      </c>
      <c r="I4" s="7">
        <f>IF(OR(F4="",G4=""),"",ABS(F4-G4))</f>
        <v/>
      </c>
      <c r="J4" s="6">
        <f>IF(AND(A4="",B4="",C4="",D4="",E4="",F4="",G4=""),"",IF(OR(F4="",G4=""),"Pending","Complete"))</f>
        <v/>
      </c>
    </row>
    <row r="5">
      <c r="A5" s="2" t="n">
        <v>1</v>
      </c>
      <c r="B5" s="31" t="n">
        <v>46103</v>
      </c>
      <c r="C5" s="4" t="inlineStr">
        <is>
          <t>The Gabba</t>
        </is>
      </c>
      <c r="D5" s="4" t="inlineStr">
        <is>
          <t>Brisbane Lions</t>
        </is>
      </c>
      <c r="E5" s="4" t="inlineStr">
        <is>
          <t>Gold Coast Suns</t>
        </is>
      </c>
      <c r="F5" s="5" t="n">
        <v>112</v>
      </c>
      <c r="G5" s="5" t="n">
        <v>74</v>
      </c>
      <c r="H5" s="8">
        <f>IF(OR(F5="",G5=""),"",IF(F5&gt;G5,D5,IF(G5&gt;F5,E5,"Draw")))</f>
        <v/>
      </c>
      <c r="I5" s="9">
        <f>IF(OR(F5="",G5=""),"",ABS(F5-G5))</f>
        <v/>
      </c>
      <c r="J5" s="8">
        <f>IF(AND(A5="",B5="",C5="",D5="",E5="",F5="",G5=""),"",IF(OR(F5="",G5=""),"Pending","Complete"))</f>
        <v/>
      </c>
    </row>
    <row r="6">
      <c r="A6" s="2" t="n">
        <v>2</v>
      </c>
      <c r="B6" s="31" t="n">
        <v>46108</v>
      </c>
      <c r="C6" s="4" t="inlineStr">
        <is>
          <t>Optus Stadium</t>
        </is>
      </c>
      <c r="D6" s="4" t="inlineStr">
        <is>
          <t>West Coast Eagles</t>
        </is>
      </c>
      <c r="E6" s="4" t="inlineStr">
        <is>
          <t>Fremantle</t>
        </is>
      </c>
      <c r="F6" s="5" t="n">
        <v>71</v>
      </c>
      <c r="G6" s="5" t="n">
        <v>95</v>
      </c>
      <c r="H6" s="6">
        <f>IF(OR(F6="",G6=""),"",IF(F6&gt;G6,D6,IF(G6&gt;F6,E6,"Draw")))</f>
        <v/>
      </c>
      <c r="I6" s="7">
        <f>IF(OR(F6="",G6=""),"",ABS(F6-G6))</f>
        <v/>
      </c>
      <c r="J6" s="6">
        <f>IF(AND(A6="",B6="",C6="",D6="",E6="",F6="",G6=""),"",IF(OR(F6="",G6=""),"Pending","Complete"))</f>
        <v/>
      </c>
    </row>
    <row r="7">
      <c r="A7" s="2" t="n">
        <v>2</v>
      </c>
      <c r="B7" s="31" t="n">
        <v>46110</v>
      </c>
      <c r="C7" s="4" t="inlineStr">
        <is>
          <t>Marvel Stadium</t>
        </is>
      </c>
      <c r="D7" s="4" t="inlineStr">
        <is>
          <t>Essendon</t>
        </is>
      </c>
      <c r="E7" s="4" t="inlineStr">
        <is>
          <t>Melbourne</t>
        </is>
      </c>
      <c r="F7" s="5" t="n">
        <v>79</v>
      </c>
      <c r="G7" s="5" t="n">
        <v>105</v>
      </c>
      <c r="H7" s="8">
        <f>IF(OR(F7="",G7=""),"",IF(F7&gt;G7,D7,IF(G7&gt;F7,E7,"Draw")))</f>
        <v/>
      </c>
      <c r="I7" s="9">
        <f>IF(OR(F7="",G7=""),"",ABS(F7-G7))</f>
        <v/>
      </c>
      <c r="J7" s="8">
        <f>IF(AND(A7="",B7="",C7="",D7="",E7="",F7="",G7=""),"",IF(OR(F7="",G7=""),"Pending","Complete"))</f>
        <v/>
      </c>
    </row>
    <row r="8">
      <c r="A8" s="2" t="n">
        <v>3</v>
      </c>
      <c r="B8" s="31" t="n">
        <v>46116</v>
      </c>
      <c r="C8" s="4" t="inlineStr">
        <is>
          <t>GMHBA Stadium</t>
        </is>
      </c>
      <c r="D8" s="4" t="inlineStr">
        <is>
          <t>Geelong</t>
        </is>
      </c>
      <c r="E8" s="4" t="inlineStr">
        <is>
          <t>Hawthorn</t>
        </is>
      </c>
      <c r="F8" s="5" t="n">
        <v>97</v>
      </c>
      <c r="G8" s="5" t="n">
        <v>91</v>
      </c>
      <c r="H8" s="6">
        <f>IF(OR(F8="",G8=""),"",IF(F8&gt;G8,D8,IF(G8&gt;F8,E8,"Draw")))</f>
        <v/>
      </c>
      <c r="I8" s="7">
        <f>IF(OR(F8="",G8=""),"",ABS(F8-G8))</f>
        <v/>
      </c>
      <c r="J8" s="6">
        <f>IF(AND(A8="",B8="",C8="",D8="",E8="",F8="",G8=""),"",IF(OR(F8="",G8=""),"Pending","Complete"))</f>
        <v/>
      </c>
    </row>
    <row r="9">
      <c r="A9" s="2" t="n">
        <v>4</v>
      </c>
      <c r="B9" s="31" t="n">
        <v>46123</v>
      </c>
      <c r="C9" s="4" t="inlineStr">
        <is>
          <t>Adelaide Oval</t>
        </is>
      </c>
      <c r="D9" s="4" t="inlineStr">
        <is>
          <t>Port Adelaide</t>
        </is>
      </c>
      <c r="E9" s="4" t="inlineStr">
        <is>
          <t>St Kilda</t>
        </is>
      </c>
      <c r="F9" s="5" t="n">
        <v>108</v>
      </c>
      <c r="G9" s="5" t="n">
        <v>65</v>
      </c>
      <c r="H9" s="8">
        <f>IF(OR(F9="",G9=""),"",IF(F9&gt;G9,D9,IF(G9&gt;F9,E9,"Draw")))</f>
        <v/>
      </c>
      <c r="I9" s="9">
        <f>IF(OR(F9="",G9=""),"",ABS(F9-G9))</f>
        <v/>
      </c>
      <c r="J9" s="8">
        <f>IF(AND(A9="",B9="",C9="",D9="",E9="",F9="",G9=""),"",IF(OR(F9="",G9=""),"Pending","Complete"))</f>
        <v/>
      </c>
    </row>
    <row r="10">
      <c r="A10" s="2" t="n">
        <v>5</v>
      </c>
      <c r="B10" s="31" t="n">
        <v>46129</v>
      </c>
      <c r="C10" s="4" t="inlineStr">
        <is>
          <t>Sydney Cricket Ground</t>
        </is>
      </c>
      <c r="D10" s="4" t="inlineStr">
        <is>
          <t>GWS Giants</t>
        </is>
      </c>
      <c r="E10" s="4" t="inlineStr">
        <is>
          <t>Western Bulldogs</t>
        </is>
      </c>
      <c r="F10" s="5" t="n">
        <v>88</v>
      </c>
      <c r="G10" s="5" t="n">
        <v>84</v>
      </c>
      <c r="H10" s="6">
        <f>IF(OR(F10="",G10=""),"",IF(F10&gt;G10,D10,IF(G10&gt;F10,E10,"Draw")))</f>
        <v/>
      </c>
      <c r="I10" s="7">
        <f>IF(OR(F10="",G10=""),"",ABS(F10-G10))</f>
        <v/>
      </c>
      <c r="J10" s="6">
        <f>IF(AND(A10="",B10="",C10="",D10="",E10="",F10="",G10=""),"",IF(OR(F10="",G10=""),"Pending","Complete"))</f>
        <v/>
      </c>
    </row>
    <row r="11">
      <c r="A11" s="2" t="n"/>
      <c r="B11" s="31" t="n"/>
      <c r="C11" s="4" t="n"/>
      <c r="D11" s="4" t="n"/>
      <c r="E11" s="4" t="n"/>
      <c r="F11" s="5" t="n"/>
      <c r="G11" s="5" t="n"/>
      <c r="H11" s="8">
        <f>IF(OR(F11="",G11=""),"",IF(F11&gt;G11,D11,IF(G11&gt;F11,E11,"Draw")))</f>
        <v/>
      </c>
      <c r="I11" s="9">
        <f>IF(OR(F11="",G11=""),"",ABS(F11-G11))</f>
        <v/>
      </c>
      <c r="J11" s="8">
        <f>IF(AND(A11="",B11="",C11="",D11="",E11="",F11="",G11=""),"",IF(OR(F11="",G11=""),"Pending","Complete"))</f>
        <v/>
      </c>
    </row>
    <row r="12">
      <c r="A12" s="2" t="n"/>
      <c r="B12" s="31" t="n"/>
      <c r="C12" s="4" t="n"/>
      <c r="D12" s="4" t="n"/>
      <c r="E12" s="4" t="n"/>
      <c r="F12" s="5" t="n"/>
      <c r="G12" s="5" t="n"/>
      <c r="H12" s="6">
        <f>IF(OR(F12="",G12=""),"",IF(F12&gt;G12,D12,IF(G12&gt;F12,E12,"Draw")))</f>
        <v/>
      </c>
      <c r="I12" s="7">
        <f>IF(OR(F12="",G12=""),"",ABS(F12-G12))</f>
        <v/>
      </c>
      <c r="J12" s="6">
        <f>IF(AND(A12="",B12="",C12="",D12="",E12="",F12="",G12=""),"",IF(OR(F12="",G12=""),"Pending","Complete"))</f>
        <v/>
      </c>
    </row>
    <row r="13">
      <c r="A13" s="2" t="n"/>
      <c r="B13" s="31" t="n"/>
      <c r="C13" s="4" t="n"/>
      <c r="D13" s="4" t="n"/>
      <c r="E13" s="4" t="n"/>
      <c r="F13" s="5" t="n"/>
      <c r="G13" s="5" t="n"/>
      <c r="H13" s="8">
        <f>IF(OR(F13="",G13=""),"",IF(F13&gt;G13,D13,IF(G13&gt;F13,E13,"Draw")))</f>
        <v/>
      </c>
      <c r="I13" s="9">
        <f>IF(OR(F13="",G13=""),"",ABS(F13-G13))</f>
        <v/>
      </c>
      <c r="J13" s="8">
        <f>IF(AND(A13="",B13="",C13="",D13="",E13="",F13="",G13=""),"",IF(OR(F13="",G13=""),"Pending","Complete"))</f>
        <v/>
      </c>
    </row>
    <row r="14">
      <c r="A14" s="2" t="n"/>
      <c r="B14" s="31" t="n"/>
      <c r="C14" s="4" t="n"/>
      <c r="D14" s="4" t="n"/>
      <c r="E14" s="4" t="n"/>
      <c r="F14" s="5" t="n"/>
      <c r="G14" s="5" t="n"/>
      <c r="H14" s="6">
        <f>IF(OR(F14="",G14=""),"",IF(F14&gt;G14,D14,IF(G14&gt;F14,E14,"Draw")))</f>
        <v/>
      </c>
      <c r="I14" s="7">
        <f>IF(OR(F14="",G14=""),"",ABS(F14-G14))</f>
        <v/>
      </c>
      <c r="J14" s="6">
        <f>IF(AND(A14="",B14="",C14="",D14="",E14="",F14="",G14=""),"",IF(OR(F14="",G14=""),"Pending","Complete"))</f>
        <v/>
      </c>
    </row>
    <row r="15">
      <c r="A15" s="2" t="n"/>
      <c r="B15" s="31" t="n"/>
      <c r="C15" s="4" t="n"/>
      <c r="D15" s="4" t="n"/>
      <c r="E15" s="4" t="n"/>
      <c r="F15" s="5" t="n"/>
      <c r="G15" s="5" t="n"/>
      <c r="H15" s="8">
        <f>IF(OR(F15="",G15=""),"",IF(F15&gt;G15,D15,IF(G15&gt;F15,E15,"Draw")))</f>
        <v/>
      </c>
      <c r="I15" s="9">
        <f>IF(OR(F15="",G15=""),"",ABS(F15-G15))</f>
        <v/>
      </c>
      <c r="J15" s="8">
        <f>IF(AND(A15="",B15="",C15="",D15="",E15="",F15="",G15=""),"",IF(OR(F15="",G15=""),"Pending","Complete"))</f>
        <v/>
      </c>
    </row>
    <row r="16">
      <c r="A16" s="2" t="n"/>
      <c r="B16" s="31" t="n"/>
      <c r="C16" s="4" t="n"/>
      <c r="D16" s="4" t="n"/>
      <c r="E16" s="4" t="n"/>
      <c r="F16" s="5" t="n"/>
      <c r="G16" s="5" t="n"/>
      <c r="H16" s="6">
        <f>IF(OR(F16="",G16=""),"",IF(F16&gt;G16,D16,IF(G16&gt;F16,E16,"Draw")))</f>
        <v/>
      </c>
      <c r="I16" s="7">
        <f>IF(OR(F16="",G16=""),"",ABS(F16-G16))</f>
        <v/>
      </c>
      <c r="J16" s="6">
        <f>IF(AND(A16="",B16="",C16="",D16="",E16="",F16="",G16=""),"",IF(OR(F16="",G16=""),"Pending","Complete"))</f>
        <v/>
      </c>
    </row>
    <row r="17">
      <c r="A17" s="2" t="n"/>
      <c r="B17" s="31" t="n"/>
      <c r="C17" s="4" t="n"/>
      <c r="D17" s="4" t="n"/>
      <c r="E17" s="4" t="n"/>
      <c r="F17" s="5" t="n"/>
      <c r="G17" s="5" t="n"/>
      <c r="H17" s="8">
        <f>IF(OR(F17="",G17=""),"",IF(F17&gt;G17,D17,IF(G17&gt;F17,E17,"Draw")))</f>
        <v/>
      </c>
      <c r="I17" s="9">
        <f>IF(OR(F17="",G17=""),"",ABS(F17-G17))</f>
        <v/>
      </c>
      <c r="J17" s="8">
        <f>IF(AND(A17="",B17="",C17="",D17="",E17="",F17="",G17=""),"",IF(OR(F17="",G17=""),"Pending","Complete"))</f>
        <v/>
      </c>
    </row>
    <row r="18">
      <c r="A18" s="2" t="n"/>
      <c r="B18" s="31" t="n"/>
      <c r="C18" s="4" t="n"/>
      <c r="D18" s="4" t="n"/>
      <c r="E18" s="4" t="n"/>
      <c r="F18" s="5" t="n"/>
      <c r="G18" s="5" t="n"/>
      <c r="H18" s="6">
        <f>IF(OR(F18="",G18=""),"",IF(F18&gt;G18,D18,IF(G18&gt;F18,E18,"Draw")))</f>
        <v/>
      </c>
      <c r="I18" s="7">
        <f>IF(OR(F18="",G18=""),"",ABS(F18-G18))</f>
        <v/>
      </c>
      <c r="J18" s="6">
        <f>IF(AND(A18="",B18="",C18="",D18="",E18="",F18="",G18=""),"",IF(OR(F18="",G18=""),"Pending","Complete"))</f>
        <v/>
      </c>
    </row>
    <row r="19">
      <c r="A19" s="2" t="n"/>
      <c r="B19" s="31" t="n"/>
      <c r="C19" s="4" t="n"/>
      <c r="D19" s="4" t="n"/>
      <c r="E19" s="4" t="n"/>
      <c r="F19" s="5" t="n"/>
      <c r="G19" s="5" t="n"/>
      <c r="H19" s="8">
        <f>IF(OR(F19="",G19=""),"",IF(F19&gt;G19,D19,IF(G19&gt;F19,E19,"Draw")))</f>
        <v/>
      </c>
      <c r="I19" s="9">
        <f>IF(OR(F19="",G19=""),"",ABS(F19-G19))</f>
        <v/>
      </c>
      <c r="J19" s="8">
        <f>IF(AND(A19="",B19="",C19="",D19="",E19="",F19="",G19=""),"",IF(OR(F19="",G19=""),"Pending","Complete"))</f>
        <v/>
      </c>
    </row>
    <row r="20">
      <c r="A20" s="2" t="n"/>
      <c r="B20" s="31" t="n"/>
      <c r="C20" s="4" t="n"/>
      <c r="D20" s="4" t="n"/>
      <c r="E20" s="4" t="n"/>
      <c r="F20" s="5" t="n"/>
      <c r="G20" s="5" t="n"/>
      <c r="H20" s="6">
        <f>IF(OR(F20="",G20=""),"",IF(F20&gt;G20,D20,IF(G20&gt;F20,E20,"Draw")))</f>
        <v/>
      </c>
      <c r="I20" s="7">
        <f>IF(OR(F20="",G20=""),"",ABS(F20-G20))</f>
        <v/>
      </c>
      <c r="J20" s="6">
        <f>IF(AND(A20="",B20="",C20="",D20="",E20="",F20="",G20=""),"",IF(OR(F20="",G20=""),"Pending","Complete"))</f>
        <v/>
      </c>
    </row>
    <row r="21">
      <c r="A21" s="2" t="n"/>
      <c r="B21" s="31" t="n"/>
      <c r="C21" s="4" t="n"/>
      <c r="D21" s="4" t="n"/>
      <c r="E21" s="4" t="n"/>
      <c r="F21" s="5" t="n"/>
      <c r="G21" s="5" t="n"/>
      <c r="H21" s="8">
        <f>IF(OR(F21="",G21=""),"",IF(F21&gt;G21,D21,IF(G21&gt;F21,E21,"Draw")))</f>
        <v/>
      </c>
      <c r="I21" s="9">
        <f>IF(OR(F21="",G21=""),"",ABS(F21-G21))</f>
        <v/>
      </c>
      <c r="J21" s="8">
        <f>IF(AND(A21="",B21="",C21="",D21="",E21="",F21="",G21=""),"",IF(OR(F21="",G21=""),"Pending","Complete"))</f>
        <v/>
      </c>
    </row>
    <row r="22">
      <c r="A22" s="2" t="n"/>
      <c r="B22" s="31" t="n"/>
      <c r="C22" s="4" t="n"/>
      <c r="D22" s="4" t="n"/>
      <c r="E22" s="4" t="n"/>
      <c r="F22" s="5" t="n"/>
      <c r="G22" s="5" t="n"/>
      <c r="H22" s="6">
        <f>IF(OR(F22="",G22=""),"",IF(F22&gt;G22,D22,IF(G22&gt;F22,E22,"Draw")))</f>
        <v/>
      </c>
      <c r="I22" s="7">
        <f>IF(OR(F22="",G22=""),"",ABS(F22-G22))</f>
        <v/>
      </c>
      <c r="J22" s="6">
        <f>IF(AND(A22="",B22="",C22="",D22="",E22="",F22="",G22=""),"",IF(OR(F22="",G22=""),"Pending","Complete"))</f>
        <v/>
      </c>
    </row>
    <row r="23">
      <c r="A23" s="2" t="n"/>
      <c r="B23" s="31" t="n"/>
      <c r="C23" s="4" t="n"/>
      <c r="D23" s="4" t="n"/>
      <c r="E23" s="4" t="n"/>
      <c r="F23" s="5" t="n"/>
      <c r="G23" s="5" t="n"/>
      <c r="H23" s="8">
        <f>IF(OR(F23="",G23=""),"",IF(F23&gt;G23,D23,IF(G23&gt;F23,E23,"Draw")))</f>
        <v/>
      </c>
      <c r="I23" s="9">
        <f>IF(OR(F23="",G23=""),"",ABS(F23-G23))</f>
        <v/>
      </c>
      <c r="J23" s="8">
        <f>IF(AND(A23="",B23="",C23="",D23="",E23="",F23="",G23=""),"",IF(OR(F23="",G23=""),"Pending","Complete"))</f>
        <v/>
      </c>
    </row>
    <row r="24">
      <c r="A24" s="2" t="n"/>
      <c r="B24" s="31" t="n"/>
      <c r="C24" s="4" t="n"/>
      <c r="D24" s="4" t="n"/>
      <c r="E24" s="4" t="n"/>
      <c r="F24" s="5" t="n"/>
      <c r="G24" s="5" t="n"/>
      <c r="H24" s="6">
        <f>IF(OR(F24="",G24=""),"",IF(F24&gt;G24,D24,IF(G24&gt;F24,E24,"Draw")))</f>
        <v/>
      </c>
      <c r="I24" s="7">
        <f>IF(OR(F24="",G24=""),"",ABS(F24-G24))</f>
        <v/>
      </c>
      <c r="J24" s="6">
        <f>IF(AND(A24="",B24="",C24="",D24="",E24="",F24="",G24=""),"",IF(OR(F24="",G24=""),"Pending","Complete"))</f>
        <v/>
      </c>
    </row>
    <row r="25">
      <c r="A25" s="2" t="n"/>
      <c r="B25" s="31" t="n"/>
      <c r="C25" s="4" t="n"/>
      <c r="D25" s="4" t="n"/>
      <c r="E25" s="4" t="n"/>
      <c r="F25" s="5" t="n"/>
      <c r="G25" s="5" t="n"/>
      <c r="H25" s="8">
        <f>IF(OR(F25="",G25=""),"",IF(F25&gt;G25,D25,IF(G25&gt;F25,E25,"Draw")))</f>
        <v/>
      </c>
      <c r="I25" s="9">
        <f>IF(OR(F25="",G25=""),"",ABS(F25-G25))</f>
        <v/>
      </c>
      <c r="J25" s="8">
        <f>IF(AND(A25="",B25="",C25="",D25="",E25="",F25="",G25=""),"",IF(OR(F25="",G25=""),"Pending","Complete"))</f>
        <v/>
      </c>
    </row>
    <row r="26">
      <c r="A26" s="2" t="n"/>
      <c r="B26" s="31" t="n"/>
      <c r="C26" s="4" t="n"/>
      <c r="D26" s="4" t="n"/>
      <c r="E26" s="4" t="n"/>
      <c r="F26" s="5" t="n"/>
      <c r="G26" s="5" t="n"/>
      <c r="H26" s="6">
        <f>IF(OR(F26="",G26=""),"",IF(F26&gt;G26,D26,IF(G26&gt;F26,E26,"Draw")))</f>
        <v/>
      </c>
      <c r="I26" s="7">
        <f>IF(OR(F26="",G26=""),"",ABS(F26-G26))</f>
        <v/>
      </c>
      <c r="J26" s="6">
        <f>IF(AND(A26="",B26="",C26="",D26="",E26="",F26="",G26=""),"",IF(OR(F26="",G26=""),"Pending","Complete"))</f>
        <v/>
      </c>
    </row>
    <row r="27">
      <c r="A27" s="2" t="n"/>
      <c r="B27" s="31" t="n"/>
      <c r="C27" s="4" t="n"/>
      <c r="D27" s="4" t="n"/>
      <c r="E27" s="4" t="n"/>
      <c r="F27" s="5" t="n"/>
      <c r="G27" s="5" t="n"/>
      <c r="H27" s="8">
        <f>IF(OR(F27="",G27=""),"",IF(F27&gt;G27,D27,IF(G27&gt;F27,E27,"Draw")))</f>
        <v/>
      </c>
      <c r="I27" s="9">
        <f>IF(OR(F27="",G27=""),"",ABS(F27-G27))</f>
        <v/>
      </c>
      <c r="J27" s="8">
        <f>IF(AND(A27="",B27="",C27="",D27="",E27="",F27="",G27=""),"",IF(OR(F27="",G27=""),"Pending","Complete"))</f>
        <v/>
      </c>
    </row>
    <row r="28">
      <c r="A28" s="2" t="n"/>
      <c r="B28" s="31" t="n"/>
      <c r="C28" s="4" t="n"/>
      <c r="D28" s="4" t="n"/>
      <c r="E28" s="4" t="n"/>
      <c r="F28" s="5" t="n"/>
      <c r="G28" s="5" t="n"/>
      <c r="H28" s="6">
        <f>IF(OR(F28="",G28=""),"",IF(F28&gt;G28,D28,IF(G28&gt;F28,E28,"Draw")))</f>
        <v/>
      </c>
      <c r="I28" s="7">
        <f>IF(OR(F28="",G28=""),"",ABS(F28-G28))</f>
        <v/>
      </c>
      <c r="J28" s="6">
        <f>IF(AND(A28="",B28="",C28="",D28="",E28="",F28="",G28=""),"",IF(OR(F28="",G28=""),"Pending","Complete"))</f>
        <v/>
      </c>
    </row>
    <row r="29">
      <c r="A29" s="2" t="n"/>
      <c r="B29" s="31" t="n"/>
      <c r="C29" s="4" t="n"/>
      <c r="D29" s="4" t="n"/>
      <c r="E29" s="4" t="n"/>
      <c r="F29" s="5" t="n"/>
      <c r="G29" s="5" t="n"/>
      <c r="H29" s="8">
        <f>IF(OR(F29="",G29=""),"",IF(F29&gt;G29,D29,IF(G29&gt;F29,E29,"Draw")))</f>
        <v/>
      </c>
      <c r="I29" s="9">
        <f>IF(OR(F29="",G29=""),"",ABS(F29-G29))</f>
        <v/>
      </c>
      <c r="J29" s="8">
        <f>IF(AND(A29="",B29="",C29="",D29="",E29="",F29="",G29=""),"",IF(OR(F29="",G29=""),"Pending","Complete"))</f>
        <v/>
      </c>
    </row>
    <row r="30">
      <c r="A30" s="2" t="n"/>
      <c r="B30" s="31" t="n"/>
      <c r="C30" s="4" t="n"/>
      <c r="D30" s="4" t="n"/>
      <c r="E30" s="4" t="n"/>
      <c r="F30" s="5" t="n"/>
      <c r="G30" s="5" t="n"/>
      <c r="H30" s="6">
        <f>IF(OR(F30="",G30=""),"",IF(F30&gt;G30,D30,IF(G30&gt;F30,E30,"Draw")))</f>
        <v/>
      </c>
      <c r="I30" s="7">
        <f>IF(OR(F30="",G30=""),"",ABS(F30-G30))</f>
        <v/>
      </c>
      <c r="J30" s="6">
        <f>IF(AND(A30="",B30="",C30="",D30="",E30="",F30="",G30=""),"",IF(OR(F30="",G30=""),"Pending","Complete"))</f>
        <v/>
      </c>
    </row>
    <row r="31">
      <c r="A31" s="2" t="n"/>
      <c r="B31" s="31" t="n"/>
      <c r="C31" s="4" t="n"/>
      <c r="D31" s="4" t="n"/>
      <c r="E31" s="4" t="n"/>
      <c r="F31" s="5" t="n"/>
      <c r="G31" s="5" t="n"/>
      <c r="H31" s="8">
        <f>IF(OR(F31="",G31=""),"",IF(F31&gt;G31,D31,IF(G31&gt;F31,E31,"Draw")))</f>
        <v/>
      </c>
      <c r="I31" s="9">
        <f>IF(OR(F31="",G31=""),"",ABS(F31-G31))</f>
        <v/>
      </c>
      <c r="J31" s="8">
        <f>IF(AND(A31="",B31="",C31="",D31="",E31="",F31="",G31=""),"",IF(OR(F31="",G31=""),"Pending","Complete"))</f>
        <v/>
      </c>
    </row>
    <row r="32">
      <c r="A32" s="2" t="n"/>
      <c r="B32" s="31" t="n"/>
      <c r="C32" s="4" t="n"/>
      <c r="D32" s="4" t="n"/>
      <c r="E32" s="4" t="n"/>
      <c r="F32" s="5" t="n"/>
      <c r="G32" s="5" t="n"/>
      <c r="H32" s="6">
        <f>IF(OR(F32="",G32=""),"",IF(F32&gt;G32,D32,IF(G32&gt;F32,E32,"Draw")))</f>
        <v/>
      </c>
      <c r="I32" s="7">
        <f>IF(OR(F32="",G32=""),"",ABS(F32-G32))</f>
        <v/>
      </c>
      <c r="J32" s="6">
        <f>IF(AND(A32="",B32="",C32="",D32="",E32="",F32="",G32=""),"",IF(OR(F32="",G32=""),"Pending","Complete"))</f>
        <v/>
      </c>
    </row>
    <row r="33">
      <c r="A33" s="2" t="n"/>
      <c r="B33" s="31" t="n"/>
      <c r="C33" s="4" t="n"/>
      <c r="D33" s="4" t="n"/>
      <c r="E33" s="4" t="n"/>
      <c r="F33" s="5" t="n"/>
      <c r="G33" s="5" t="n"/>
      <c r="H33" s="8">
        <f>IF(OR(F33="",G33=""),"",IF(F33&gt;G33,D33,IF(G33&gt;F33,E33,"Draw")))</f>
        <v/>
      </c>
      <c r="I33" s="9">
        <f>IF(OR(F33="",G33=""),"",ABS(F33-G33))</f>
        <v/>
      </c>
      <c r="J33" s="8">
        <f>IF(AND(A33="",B33="",C33="",D33="",E33="",F33="",G33=""),"",IF(OR(F33="",G33=""),"Pending","Complete"))</f>
        <v/>
      </c>
    </row>
    <row r="34">
      <c r="A34" s="2" t="n"/>
      <c r="B34" s="31" t="n"/>
      <c r="C34" s="4" t="n"/>
      <c r="D34" s="4" t="n"/>
      <c r="E34" s="4" t="n"/>
      <c r="F34" s="5" t="n"/>
      <c r="G34" s="5" t="n"/>
      <c r="H34" s="6">
        <f>IF(OR(F34="",G34=""),"",IF(F34&gt;G34,D34,IF(G34&gt;F34,E34,"Draw")))</f>
        <v/>
      </c>
      <c r="I34" s="7">
        <f>IF(OR(F34="",G34=""),"",ABS(F34-G34))</f>
        <v/>
      </c>
      <c r="J34" s="6">
        <f>IF(AND(A34="",B34="",C34="",D34="",E34="",F34="",G34=""),"",IF(OR(F34="",G34=""),"Pending","Complete"))</f>
        <v/>
      </c>
    </row>
    <row r="35">
      <c r="A35" s="2" t="n"/>
      <c r="B35" s="31" t="n"/>
      <c r="C35" s="4" t="n"/>
      <c r="D35" s="4" t="n"/>
      <c r="E35" s="4" t="n"/>
      <c r="F35" s="5" t="n"/>
      <c r="G35" s="5" t="n"/>
      <c r="H35" s="8">
        <f>IF(OR(F35="",G35=""),"",IF(F35&gt;G35,D35,IF(G35&gt;F35,E35,"Draw")))</f>
        <v/>
      </c>
      <c r="I35" s="9">
        <f>IF(OR(F35="",G35=""),"",ABS(F35-G35))</f>
        <v/>
      </c>
      <c r="J35" s="8">
        <f>IF(AND(A35="",B35="",C35="",D35="",E35="",F35="",G35=""),"",IF(OR(F35="",G35=""),"Pending","Complete"))</f>
        <v/>
      </c>
    </row>
    <row r="36">
      <c r="A36" s="2" t="n"/>
      <c r="B36" s="31" t="n"/>
      <c r="C36" s="4" t="n"/>
      <c r="D36" s="4" t="n"/>
      <c r="E36" s="4" t="n"/>
      <c r="F36" s="5" t="n"/>
      <c r="G36" s="5" t="n"/>
      <c r="H36" s="6">
        <f>IF(OR(F36="",G36=""),"",IF(F36&gt;G36,D36,IF(G36&gt;F36,E36,"Draw")))</f>
        <v/>
      </c>
      <c r="I36" s="7">
        <f>IF(OR(F36="",G36=""),"",ABS(F36-G36))</f>
        <v/>
      </c>
      <c r="J36" s="6">
        <f>IF(AND(A36="",B36="",C36="",D36="",E36="",F36="",G36=""),"",IF(OR(F36="",G36=""),"Pending","Complete"))</f>
        <v/>
      </c>
    </row>
    <row r="37">
      <c r="A37" s="2" t="n"/>
      <c r="B37" s="31" t="n"/>
      <c r="C37" s="4" t="n"/>
      <c r="D37" s="4" t="n"/>
      <c r="E37" s="4" t="n"/>
      <c r="F37" s="5" t="n"/>
      <c r="G37" s="5" t="n"/>
      <c r="H37" s="8">
        <f>IF(OR(F37="",G37=""),"",IF(F37&gt;G37,D37,IF(G37&gt;F37,E37,"Draw")))</f>
        <v/>
      </c>
      <c r="I37" s="9">
        <f>IF(OR(F37="",G37=""),"",ABS(F37-G37))</f>
        <v/>
      </c>
      <c r="J37" s="8">
        <f>IF(AND(A37="",B37="",C37="",D37="",E37="",F37="",G37=""),"",IF(OR(F37="",G37=""),"Pending","Complete"))</f>
        <v/>
      </c>
    </row>
    <row r="38">
      <c r="A38" s="2" t="n"/>
      <c r="B38" s="31" t="n"/>
      <c r="C38" s="4" t="n"/>
      <c r="D38" s="4" t="n"/>
      <c r="E38" s="4" t="n"/>
      <c r="F38" s="5" t="n"/>
      <c r="G38" s="5" t="n"/>
      <c r="H38" s="6">
        <f>IF(OR(F38="",G38=""),"",IF(F38&gt;G38,D38,IF(G38&gt;F38,E38,"Draw")))</f>
        <v/>
      </c>
      <c r="I38" s="7">
        <f>IF(OR(F38="",G38=""),"",ABS(F38-G38))</f>
        <v/>
      </c>
      <c r="J38" s="6">
        <f>IF(AND(A38="",B38="",C38="",D38="",E38="",F38="",G38=""),"",IF(OR(F38="",G38=""),"Pending","Complete"))</f>
        <v/>
      </c>
    </row>
    <row r="39">
      <c r="A39" s="2" t="n"/>
      <c r="B39" s="31" t="n"/>
      <c r="C39" s="4" t="n"/>
      <c r="D39" s="4" t="n"/>
      <c r="E39" s="4" t="n"/>
      <c r="F39" s="5" t="n"/>
      <c r="G39" s="5" t="n"/>
      <c r="H39" s="8">
        <f>IF(OR(F39="",G39=""),"",IF(F39&gt;G39,D39,IF(G39&gt;F39,E39,"Draw")))</f>
        <v/>
      </c>
      <c r="I39" s="9">
        <f>IF(OR(F39="",G39=""),"",ABS(F39-G39))</f>
        <v/>
      </c>
      <c r="J39" s="8">
        <f>IF(AND(A39="",B39="",C39="",D39="",E39="",F39="",G39=""),"",IF(OR(F39="",G39=""),"Pending","Complete"))</f>
        <v/>
      </c>
    </row>
    <row r="40">
      <c r="A40" s="2" t="n"/>
      <c r="B40" s="31" t="n"/>
      <c r="C40" s="4" t="n"/>
      <c r="D40" s="4" t="n"/>
      <c r="E40" s="4" t="n"/>
      <c r="F40" s="5" t="n"/>
      <c r="G40" s="5" t="n"/>
      <c r="H40" s="6">
        <f>IF(OR(F40="",G40=""),"",IF(F40&gt;G40,D40,IF(G40&gt;F40,E40,"Draw")))</f>
        <v/>
      </c>
      <c r="I40" s="7">
        <f>IF(OR(F40="",G40=""),"",ABS(F40-G40))</f>
        <v/>
      </c>
      <c r="J40" s="6">
        <f>IF(AND(A40="",B40="",C40="",D40="",E40="",F40="",G40=""),"",IF(OR(F40="",G40=""),"Pending","Complete"))</f>
        <v/>
      </c>
    </row>
    <row r="41">
      <c r="A41" s="2" t="n"/>
      <c r="B41" s="31" t="n"/>
      <c r="C41" s="4" t="n"/>
      <c r="D41" s="4" t="n"/>
      <c r="E41" s="4" t="n"/>
      <c r="F41" s="5" t="n"/>
      <c r="G41" s="5" t="n"/>
      <c r="H41" s="8">
        <f>IF(OR(F41="",G41=""),"",IF(F41&gt;G41,D41,IF(G41&gt;F41,E41,"Draw")))</f>
        <v/>
      </c>
      <c r="I41" s="9">
        <f>IF(OR(F41="",G41=""),"",ABS(F41-G41))</f>
        <v/>
      </c>
      <c r="J41" s="8">
        <f>IF(AND(A41="",B41="",C41="",D41="",E41="",F41="",G41=""),"",IF(OR(F41="",G41=""),"Pending","Complete"))</f>
        <v/>
      </c>
    </row>
    <row r="42">
      <c r="A42" s="2" t="n"/>
      <c r="B42" s="31" t="n"/>
      <c r="C42" s="4" t="n"/>
      <c r="D42" s="4" t="n"/>
      <c r="E42" s="4" t="n"/>
      <c r="F42" s="5" t="n"/>
      <c r="G42" s="5" t="n"/>
      <c r="H42" s="6">
        <f>IF(OR(F42="",G42=""),"",IF(F42&gt;G42,D42,IF(G42&gt;F42,E42,"Draw")))</f>
        <v/>
      </c>
      <c r="I42" s="7">
        <f>IF(OR(F42="",G42=""),"",ABS(F42-G42))</f>
        <v/>
      </c>
      <c r="J42" s="6">
        <f>IF(AND(A42="",B42="",C42="",D42="",E42="",F42="",G42=""),"",IF(OR(F42="",G42=""),"Pending","Complete"))</f>
        <v/>
      </c>
    </row>
    <row r="43">
      <c r="A43" s="2" t="n"/>
      <c r="B43" s="31" t="n"/>
      <c r="C43" s="4" t="n"/>
      <c r="D43" s="4" t="n"/>
      <c r="E43" s="4" t="n"/>
      <c r="F43" s="5" t="n"/>
      <c r="G43" s="5" t="n"/>
      <c r="H43" s="8">
        <f>IF(OR(F43="",G43=""),"",IF(F43&gt;G43,D43,IF(G43&gt;F43,E43,"Draw")))</f>
        <v/>
      </c>
      <c r="I43" s="9">
        <f>IF(OR(F43="",G43=""),"",ABS(F43-G43))</f>
        <v/>
      </c>
      <c r="J43" s="8">
        <f>IF(AND(A43="",B43="",C43="",D43="",E43="",F43="",G43=""),"",IF(OR(F43="",G43=""),"Pending","Complete"))</f>
        <v/>
      </c>
    </row>
    <row r="44">
      <c r="A44" s="2" t="n"/>
      <c r="B44" s="31" t="n"/>
      <c r="C44" s="4" t="n"/>
      <c r="D44" s="4" t="n"/>
      <c r="E44" s="4" t="n"/>
      <c r="F44" s="5" t="n"/>
      <c r="G44" s="5" t="n"/>
      <c r="H44" s="6">
        <f>IF(OR(F44="",G44=""),"",IF(F44&gt;G44,D44,IF(G44&gt;F44,E44,"Draw")))</f>
        <v/>
      </c>
      <c r="I44" s="7">
        <f>IF(OR(F44="",G44=""),"",ABS(F44-G44))</f>
        <v/>
      </c>
      <c r="J44" s="6">
        <f>IF(AND(A44="",B44="",C44="",D44="",E44="",F44="",G44=""),"",IF(OR(F44="",G44=""),"Pending","Complete"))</f>
        <v/>
      </c>
    </row>
    <row r="45">
      <c r="A45" s="2" t="n"/>
      <c r="B45" s="31" t="n"/>
      <c r="C45" s="4" t="n"/>
      <c r="D45" s="4" t="n"/>
      <c r="E45" s="4" t="n"/>
      <c r="F45" s="5" t="n"/>
      <c r="G45" s="5" t="n"/>
      <c r="H45" s="8">
        <f>IF(OR(F45="",G45=""),"",IF(F45&gt;G45,D45,IF(G45&gt;F45,E45,"Draw")))</f>
        <v/>
      </c>
      <c r="I45" s="9">
        <f>IF(OR(F45="",G45=""),"",ABS(F45-G45))</f>
        <v/>
      </c>
      <c r="J45" s="8">
        <f>IF(AND(A45="",B45="",C45="",D45="",E45="",F45="",G45=""),"",IF(OR(F45="",G45=""),"Pending","Complete"))</f>
        <v/>
      </c>
    </row>
    <row r="46">
      <c r="A46" s="2" t="n"/>
      <c r="B46" s="31" t="n"/>
      <c r="C46" s="4" t="n"/>
      <c r="D46" s="4" t="n"/>
      <c r="E46" s="4" t="n"/>
      <c r="F46" s="5" t="n"/>
      <c r="G46" s="5" t="n"/>
      <c r="H46" s="6">
        <f>IF(OR(F46="",G46=""),"",IF(F46&gt;G46,D46,IF(G46&gt;F46,E46,"Draw")))</f>
        <v/>
      </c>
      <c r="I46" s="7">
        <f>IF(OR(F46="",G46=""),"",ABS(F46-G46))</f>
        <v/>
      </c>
      <c r="J46" s="6">
        <f>IF(AND(A46="",B46="",C46="",D46="",E46="",F46="",G46=""),"",IF(OR(F46="",G46=""),"Pending","Complete"))</f>
        <v/>
      </c>
    </row>
    <row r="47">
      <c r="A47" s="2" t="n"/>
      <c r="B47" s="31" t="n"/>
      <c r="C47" s="4" t="n"/>
      <c r="D47" s="4" t="n"/>
      <c r="E47" s="4" t="n"/>
      <c r="F47" s="5" t="n"/>
      <c r="G47" s="5" t="n"/>
      <c r="H47" s="8">
        <f>IF(OR(F47="",G47=""),"",IF(F47&gt;G47,D47,IF(G47&gt;F47,E47,"Draw")))</f>
        <v/>
      </c>
      <c r="I47" s="9">
        <f>IF(OR(F47="",G47=""),"",ABS(F47-G47))</f>
        <v/>
      </c>
      <c r="J47" s="8">
        <f>IF(AND(A47="",B47="",C47="",D47="",E47="",F47="",G47=""),"",IF(OR(F47="",G47=""),"Pending","Complete"))</f>
        <v/>
      </c>
    </row>
    <row r="48">
      <c r="A48" s="2" t="n"/>
      <c r="B48" s="31" t="n"/>
      <c r="C48" s="4" t="n"/>
      <c r="D48" s="4" t="n"/>
      <c r="E48" s="4" t="n"/>
      <c r="F48" s="5" t="n"/>
      <c r="G48" s="5" t="n"/>
      <c r="H48" s="6">
        <f>IF(OR(F48="",G48=""),"",IF(F48&gt;G48,D48,IF(G48&gt;F48,E48,"Draw")))</f>
        <v/>
      </c>
      <c r="I48" s="7">
        <f>IF(OR(F48="",G48=""),"",ABS(F48-G48))</f>
        <v/>
      </c>
      <c r="J48" s="6">
        <f>IF(AND(A48="",B48="",C48="",D48="",E48="",F48="",G48=""),"",IF(OR(F48="",G48=""),"Pending","Complete"))</f>
        <v/>
      </c>
    </row>
    <row r="49">
      <c r="A49" s="2" t="n"/>
      <c r="B49" s="31" t="n"/>
      <c r="C49" s="4" t="n"/>
      <c r="D49" s="4" t="n"/>
      <c r="E49" s="4" t="n"/>
      <c r="F49" s="5" t="n"/>
      <c r="G49" s="5" t="n"/>
      <c r="H49" s="8">
        <f>IF(OR(F49="",G49=""),"",IF(F49&gt;G49,D49,IF(G49&gt;F49,E49,"Draw")))</f>
        <v/>
      </c>
      <c r="I49" s="9">
        <f>IF(OR(F49="",G49=""),"",ABS(F49-G49))</f>
        <v/>
      </c>
      <c r="J49" s="8">
        <f>IF(AND(A49="",B49="",C49="",D49="",E49="",F49="",G49=""),"",IF(OR(F49="",G49=""),"Pending","Complete"))</f>
        <v/>
      </c>
    </row>
    <row r="50">
      <c r="A50" s="2" t="n"/>
      <c r="B50" s="31" t="n"/>
      <c r="C50" s="4" t="n"/>
      <c r="D50" s="4" t="n"/>
      <c r="E50" s="4" t="n"/>
      <c r="F50" s="5" t="n"/>
      <c r="G50" s="5" t="n"/>
      <c r="H50" s="6">
        <f>IF(OR(F50="",G50=""),"",IF(F50&gt;G50,D50,IF(G50&gt;F50,E50,"Draw")))</f>
        <v/>
      </c>
      <c r="I50" s="7">
        <f>IF(OR(F50="",G50=""),"",ABS(F50-G50))</f>
        <v/>
      </c>
      <c r="J50" s="6">
        <f>IF(AND(A50="",B50="",C50="",D50="",E50="",F50="",G50=""),"",IF(OR(F50="",G50=""),"Pending","Complete"))</f>
        <v/>
      </c>
    </row>
    <row r="51">
      <c r="A51" s="2" t="n"/>
      <c r="B51" s="31" t="n"/>
      <c r="C51" s="4" t="n"/>
      <c r="D51" s="4" t="n"/>
      <c r="E51" s="4" t="n"/>
      <c r="F51" s="5" t="n"/>
      <c r="G51" s="5" t="n"/>
      <c r="H51" s="8">
        <f>IF(OR(F51="",G51=""),"",IF(F51&gt;G51,D51,IF(G51&gt;F51,E51,"Draw")))</f>
        <v/>
      </c>
      <c r="I51" s="9">
        <f>IF(OR(F51="",G51=""),"",ABS(F51-G51))</f>
        <v/>
      </c>
      <c r="J51" s="8">
        <f>IF(AND(A51="",B51="",C51="",D51="",E51="",F51="",G51=""),"",IF(OR(F51="",G51=""),"Pending","Complete"))</f>
        <v/>
      </c>
    </row>
    <row r="52">
      <c r="A52" s="2" t="n"/>
      <c r="B52" s="31" t="n"/>
      <c r="C52" s="4" t="n"/>
      <c r="D52" s="4" t="n"/>
      <c r="E52" s="4" t="n"/>
      <c r="F52" s="5" t="n"/>
      <c r="G52" s="5" t="n"/>
      <c r="H52" s="6">
        <f>IF(OR(F52="",G52=""),"",IF(F52&gt;G52,D52,IF(G52&gt;F52,E52,"Draw")))</f>
        <v/>
      </c>
      <c r="I52" s="7">
        <f>IF(OR(F52="",G52=""),"",ABS(F52-G52))</f>
        <v/>
      </c>
      <c r="J52" s="6">
        <f>IF(AND(A52="",B52="",C52="",D52="",E52="",F52="",G52=""),"",IF(OR(F52="",G52=""),"Pending","Complete"))</f>
        <v/>
      </c>
    </row>
    <row r="53">
      <c r="A53" s="2" t="n"/>
      <c r="B53" s="31" t="n"/>
      <c r="C53" s="4" t="n"/>
      <c r="D53" s="4" t="n"/>
      <c r="E53" s="4" t="n"/>
      <c r="F53" s="5" t="n"/>
      <c r="G53" s="5" t="n"/>
      <c r="H53" s="8">
        <f>IF(OR(F53="",G53=""),"",IF(F53&gt;G53,D53,IF(G53&gt;F53,E53,"Draw")))</f>
        <v/>
      </c>
      <c r="I53" s="9">
        <f>IF(OR(F53="",G53=""),"",ABS(F53-G53))</f>
        <v/>
      </c>
      <c r="J53" s="8">
        <f>IF(AND(A53="",B53="",C53="",D53="",E53="",F53="",G53=""),"",IF(OR(F53="",G53=""),"Pending","Complete"))</f>
        <v/>
      </c>
    </row>
    <row r="54">
      <c r="A54" s="2" t="n"/>
      <c r="B54" s="31" t="n"/>
      <c r="C54" s="4" t="n"/>
      <c r="D54" s="4" t="n"/>
      <c r="E54" s="4" t="n"/>
      <c r="F54" s="5" t="n"/>
      <c r="G54" s="5" t="n"/>
      <c r="H54" s="6">
        <f>IF(OR(F54="",G54=""),"",IF(F54&gt;G54,D54,IF(G54&gt;F54,E54,"Draw")))</f>
        <v/>
      </c>
      <c r="I54" s="7">
        <f>IF(OR(F54="",G54=""),"",ABS(F54-G54))</f>
        <v/>
      </c>
      <c r="J54" s="6">
        <f>IF(AND(A54="",B54="",C54="",D54="",E54="",F54="",G54=""),"",IF(OR(F54="",G54=""),"Pending","Complete"))</f>
        <v/>
      </c>
    </row>
    <row r="55">
      <c r="A55" s="2" t="n"/>
      <c r="B55" s="31" t="n"/>
      <c r="C55" s="4" t="n"/>
      <c r="D55" s="4" t="n"/>
      <c r="E55" s="4" t="n"/>
      <c r="F55" s="5" t="n"/>
      <c r="G55" s="5" t="n"/>
      <c r="H55" s="8">
        <f>IF(OR(F55="",G55=""),"",IF(F55&gt;G55,D55,IF(G55&gt;F55,E55,"Draw")))</f>
        <v/>
      </c>
      <c r="I55" s="9">
        <f>IF(OR(F55="",G55=""),"",ABS(F55-G55))</f>
        <v/>
      </c>
      <c r="J55" s="8">
        <f>IF(AND(A55="",B55="",C55="",D55="",E55="",F55="",G55=""),"",IF(OR(F55="",G55=""),"Pending","Complete"))</f>
        <v/>
      </c>
    </row>
    <row r="56">
      <c r="A56" s="2" t="n"/>
      <c r="B56" s="31" t="n"/>
      <c r="C56" s="4" t="n"/>
      <c r="D56" s="4" t="n"/>
      <c r="E56" s="4" t="n"/>
      <c r="F56" s="5" t="n"/>
      <c r="G56" s="5" t="n"/>
      <c r="H56" s="6">
        <f>IF(OR(F56="",G56=""),"",IF(F56&gt;G56,D56,IF(G56&gt;F56,E56,"Draw")))</f>
        <v/>
      </c>
      <c r="I56" s="7">
        <f>IF(OR(F56="",G56=""),"",ABS(F56-G56))</f>
        <v/>
      </c>
      <c r="J56" s="6">
        <f>IF(AND(A56="",B56="",C56="",D56="",E56="",F56="",G56=""),"",IF(OR(F56="",G56=""),"Pending","Complete"))</f>
        <v/>
      </c>
    </row>
    <row r="57">
      <c r="A57" s="2" t="n"/>
      <c r="B57" s="31" t="n"/>
      <c r="C57" s="4" t="n"/>
      <c r="D57" s="4" t="n"/>
      <c r="E57" s="4" t="n"/>
      <c r="F57" s="5" t="n"/>
      <c r="G57" s="5" t="n"/>
      <c r="H57" s="8">
        <f>IF(OR(F57="",G57=""),"",IF(F57&gt;G57,D57,IF(G57&gt;F57,E57,"Draw")))</f>
        <v/>
      </c>
      <c r="I57" s="9">
        <f>IF(OR(F57="",G57=""),"",ABS(F57-G57))</f>
        <v/>
      </c>
      <c r="J57" s="8">
        <f>IF(AND(A57="",B57="",C57="",D57="",E57="",F57="",G57=""),"",IF(OR(F57="",G57=""),"Pending","Complete"))</f>
        <v/>
      </c>
    </row>
    <row r="58">
      <c r="A58" s="2" t="n"/>
      <c r="B58" s="31" t="n"/>
      <c r="C58" s="4" t="n"/>
      <c r="D58" s="4" t="n"/>
      <c r="E58" s="4" t="n"/>
      <c r="F58" s="5" t="n"/>
      <c r="G58" s="5" t="n"/>
      <c r="H58" s="6">
        <f>IF(OR(F58="",G58=""),"",IF(F58&gt;G58,D58,IF(G58&gt;F58,E58,"Draw")))</f>
        <v/>
      </c>
      <c r="I58" s="7">
        <f>IF(OR(F58="",G58=""),"",ABS(F58-G58))</f>
        <v/>
      </c>
      <c r="J58" s="6">
        <f>IF(AND(A58="",B58="",C58="",D58="",E58="",F58="",G58=""),"",IF(OR(F58="",G58=""),"Pending","Complete"))</f>
        <v/>
      </c>
    </row>
    <row r="59">
      <c r="A59" s="2" t="n"/>
      <c r="B59" s="31" t="n"/>
      <c r="C59" s="4" t="n"/>
      <c r="D59" s="4" t="n"/>
      <c r="E59" s="4" t="n"/>
      <c r="F59" s="5" t="n"/>
      <c r="G59" s="5" t="n"/>
      <c r="H59" s="8">
        <f>IF(OR(F59="",G59=""),"",IF(F59&gt;G59,D59,IF(G59&gt;F59,E59,"Draw")))</f>
        <v/>
      </c>
      <c r="I59" s="9">
        <f>IF(OR(F59="",G59=""),"",ABS(F59-G59))</f>
        <v/>
      </c>
      <c r="J59" s="8">
        <f>IF(AND(A59="",B59="",C59="",D59="",E59="",F59="",G59=""),"",IF(OR(F59="",G59=""),"Pending","Complete"))</f>
        <v/>
      </c>
    </row>
    <row r="60">
      <c r="A60" s="2" t="n"/>
      <c r="B60" s="31" t="n"/>
      <c r="C60" s="4" t="n"/>
      <c r="D60" s="4" t="n"/>
      <c r="E60" s="4" t="n"/>
      <c r="F60" s="5" t="n"/>
      <c r="G60" s="5" t="n"/>
      <c r="H60" s="6">
        <f>IF(OR(F60="",G60=""),"",IF(F60&gt;G60,D60,IF(G60&gt;F60,E60,"Draw")))</f>
        <v/>
      </c>
      <c r="I60" s="7">
        <f>IF(OR(F60="",G60=""),"",ABS(F60-G60))</f>
        <v/>
      </c>
      <c r="J60" s="6">
        <f>IF(AND(A60="",B60="",C60="",D60="",E60="",F60="",G60=""),"",IF(OR(F60="",G60=""),"Pending","Complete"))</f>
        <v/>
      </c>
    </row>
    <row r="61">
      <c r="A61" s="2" t="n"/>
      <c r="B61" s="31" t="n"/>
      <c r="C61" s="4" t="n"/>
      <c r="D61" s="4" t="n"/>
      <c r="E61" s="4" t="n"/>
      <c r="F61" s="5" t="n"/>
      <c r="G61" s="5" t="n"/>
      <c r="H61" s="8">
        <f>IF(OR(F61="",G61=""),"",IF(F61&gt;G61,D61,IF(G61&gt;F61,E61,"Draw")))</f>
        <v/>
      </c>
      <c r="I61" s="9">
        <f>IF(OR(F61="",G61=""),"",ABS(F61-G61))</f>
        <v/>
      </c>
      <c r="J61" s="8">
        <f>IF(AND(A61="",B61="",C61="",D61="",E61="",F61="",G61=""),"",IF(OR(F61="",G61=""),"Pending","Complete"))</f>
        <v/>
      </c>
    </row>
    <row r="62">
      <c r="A62" s="2" t="n"/>
      <c r="B62" s="31" t="n"/>
      <c r="C62" s="4" t="n"/>
      <c r="D62" s="4" t="n"/>
      <c r="E62" s="4" t="n"/>
      <c r="F62" s="5" t="n"/>
      <c r="G62" s="5" t="n"/>
      <c r="H62" s="6">
        <f>IF(OR(F62="",G62=""),"",IF(F62&gt;G62,D62,IF(G62&gt;F62,E62,"Draw")))</f>
        <v/>
      </c>
      <c r="I62" s="7">
        <f>IF(OR(F62="",G62=""),"",ABS(F62-G62))</f>
        <v/>
      </c>
      <c r="J62" s="6">
        <f>IF(AND(A62="",B62="",C62="",D62="",E62="",F62="",G62=""),"",IF(OR(F62="",G62=""),"Pending","Complete"))</f>
        <v/>
      </c>
    </row>
    <row r="63">
      <c r="A63" s="2" t="n"/>
      <c r="B63" s="31" t="n"/>
      <c r="C63" s="4" t="n"/>
      <c r="D63" s="4" t="n"/>
      <c r="E63" s="4" t="n"/>
      <c r="F63" s="5" t="n"/>
      <c r="G63" s="5" t="n"/>
      <c r="H63" s="8">
        <f>IF(OR(F63="",G63=""),"",IF(F63&gt;G63,D63,IF(G63&gt;F63,E63,"Draw")))</f>
        <v/>
      </c>
      <c r="I63" s="9">
        <f>IF(OR(F63="",G63=""),"",ABS(F63-G63))</f>
        <v/>
      </c>
      <c r="J63" s="8">
        <f>IF(AND(A63="",B63="",C63="",D63="",E63="",F63="",G63=""),"",IF(OR(F63="",G63=""),"Pending","Complete"))</f>
        <v/>
      </c>
    </row>
    <row r="64">
      <c r="A64" s="2" t="n"/>
      <c r="B64" s="31" t="n"/>
      <c r="C64" s="4" t="n"/>
      <c r="D64" s="4" t="n"/>
      <c r="E64" s="4" t="n"/>
      <c r="F64" s="5" t="n"/>
      <c r="G64" s="5" t="n"/>
      <c r="H64" s="6">
        <f>IF(OR(F64="",G64=""),"",IF(F64&gt;G64,D64,IF(G64&gt;F64,E64,"Draw")))</f>
        <v/>
      </c>
      <c r="I64" s="7">
        <f>IF(OR(F64="",G64=""),"",ABS(F64-G64))</f>
        <v/>
      </c>
      <c r="J64" s="6">
        <f>IF(AND(A64="",B64="",C64="",D64="",E64="",F64="",G64=""),"",IF(OR(F64="",G64=""),"Pending","Complete"))</f>
        <v/>
      </c>
    </row>
    <row r="65">
      <c r="A65" s="2" t="n"/>
      <c r="B65" s="31" t="n"/>
      <c r="C65" s="4" t="n"/>
      <c r="D65" s="4" t="n"/>
      <c r="E65" s="4" t="n"/>
      <c r="F65" s="5" t="n"/>
      <c r="G65" s="5" t="n"/>
      <c r="H65" s="8">
        <f>IF(OR(F65="",G65=""),"",IF(F65&gt;G65,D65,IF(G65&gt;F65,E65,"Draw")))</f>
        <v/>
      </c>
      <c r="I65" s="9">
        <f>IF(OR(F65="",G65=""),"",ABS(F65-G65))</f>
        <v/>
      </c>
      <c r="J65" s="8">
        <f>IF(AND(A65="",B65="",C65="",D65="",E65="",F65="",G65=""),"",IF(OR(F65="",G65=""),"Pending","Complete"))</f>
        <v/>
      </c>
    </row>
    <row r="66">
      <c r="A66" s="2" t="n"/>
      <c r="B66" s="31" t="n"/>
      <c r="C66" s="4" t="n"/>
      <c r="D66" s="4" t="n"/>
      <c r="E66" s="4" t="n"/>
      <c r="F66" s="5" t="n"/>
      <c r="G66" s="5" t="n"/>
      <c r="H66" s="6">
        <f>IF(OR(F66="",G66=""),"",IF(F66&gt;G66,D66,IF(G66&gt;F66,E66,"Draw")))</f>
        <v/>
      </c>
      <c r="I66" s="7">
        <f>IF(OR(F66="",G66=""),"",ABS(F66-G66))</f>
        <v/>
      </c>
      <c r="J66" s="6">
        <f>IF(AND(A66="",B66="",C66="",D66="",E66="",F66="",G66=""),"",IF(OR(F66="",G66=""),"Pending","Complete"))</f>
        <v/>
      </c>
    </row>
    <row r="67">
      <c r="A67" s="2" t="n"/>
      <c r="B67" s="31" t="n"/>
      <c r="C67" s="4" t="n"/>
      <c r="D67" s="4" t="n"/>
      <c r="E67" s="4" t="n"/>
      <c r="F67" s="5" t="n"/>
      <c r="G67" s="5" t="n"/>
      <c r="H67" s="8">
        <f>IF(OR(F67="",G67=""),"",IF(F67&gt;G67,D67,IF(G67&gt;F67,E67,"Draw")))</f>
        <v/>
      </c>
      <c r="I67" s="9">
        <f>IF(OR(F67="",G67=""),"",ABS(F67-G67))</f>
        <v/>
      </c>
      <c r="J67" s="8">
        <f>IF(AND(A67="",B67="",C67="",D67="",E67="",F67="",G67=""),"",IF(OR(F67="",G67=""),"Pending","Complete"))</f>
        <v/>
      </c>
    </row>
    <row r="68">
      <c r="A68" s="2" t="n"/>
      <c r="B68" s="31" t="n"/>
      <c r="C68" s="4" t="n"/>
      <c r="D68" s="4" t="n"/>
      <c r="E68" s="4" t="n"/>
      <c r="F68" s="5" t="n"/>
      <c r="G68" s="5" t="n"/>
      <c r="H68" s="6">
        <f>IF(OR(F68="",G68=""),"",IF(F68&gt;G68,D68,IF(G68&gt;F68,E68,"Draw")))</f>
        <v/>
      </c>
      <c r="I68" s="7">
        <f>IF(OR(F68="",G68=""),"",ABS(F68-G68))</f>
        <v/>
      </c>
      <c r="J68" s="6">
        <f>IF(AND(A68="",B68="",C68="",D68="",E68="",F68="",G68=""),"",IF(OR(F68="",G68=""),"Pending","Complete"))</f>
        <v/>
      </c>
    </row>
    <row r="69">
      <c r="A69" s="2" t="n"/>
      <c r="B69" s="31" t="n"/>
      <c r="C69" s="4" t="n"/>
      <c r="D69" s="4" t="n"/>
      <c r="E69" s="4" t="n"/>
      <c r="F69" s="5" t="n"/>
      <c r="G69" s="5" t="n"/>
      <c r="H69" s="8">
        <f>IF(OR(F69="",G69=""),"",IF(F69&gt;G69,D69,IF(G69&gt;F69,E69,"Draw")))</f>
        <v/>
      </c>
      <c r="I69" s="9">
        <f>IF(OR(F69="",G69=""),"",ABS(F69-G69))</f>
        <v/>
      </c>
      <c r="J69" s="8">
        <f>IF(AND(A69="",B69="",C69="",D69="",E69="",F69="",G69=""),"",IF(OR(F69="",G69=""),"Pending","Complete"))</f>
        <v/>
      </c>
    </row>
    <row r="70">
      <c r="A70" s="2" t="n"/>
      <c r="B70" s="31" t="n"/>
      <c r="C70" s="4" t="n"/>
      <c r="D70" s="4" t="n"/>
      <c r="E70" s="4" t="n"/>
      <c r="F70" s="5" t="n"/>
      <c r="G70" s="5" t="n"/>
      <c r="H70" s="6">
        <f>IF(OR(F70="",G70=""),"",IF(F70&gt;G70,D70,IF(G70&gt;F70,E70,"Draw")))</f>
        <v/>
      </c>
      <c r="I70" s="7">
        <f>IF(OR(F70="",G70=""),"",ABS(F70-G70))</f>
        <v/>
      </c>
      <c r="J70" s="6">
        <f>IF(AND(A70="",B70="",C70="",D70="",E70="",F70="",G70=""),"",IF(OR(F70="",G70=""),"Pending","Complete"))</f>
        <v/>
      </c>
    </row>
    <row r="71">
      <c r="A71" s="2" t="n"/>
      <c r="B71" s="31" t="n"/>
      <c r="C71" s="4" t="n"/>
      <c r="D71" s="4" t="n"/>
      <c r="E71" s="4" t="n"/>
      <c r="F71" s="5" t="n"/>
      <c r="G71" s="5" t="n"/>
      <c r="H71" s="8">
        <f>IF(OR(F71="",G71=""),"",IF(F71&gt;G71,D71,IF(G71&gt;F71,E71,"Draw")))</f>
        <v/>
      </c>
      <c r="I71" s="9">
        <f>IF(OR(F71="",G71=""),"",ABS(F71-G71))</f>
        <v/>
      </c>
      <c r="J71" s="8">
        <f>IF(AND(A71="",B71="",C71="",D71="",E71="",F71="",G71=""),"",IF(OR(F71="",G71=""),"Pending","Complete"))</f>
        <v/>
      </c>
    </row>
    <row r="72">
      <c r="A72" s="2" t="n"/>
      <c r="B72" s="31" t="n"/>
      <c r="C72" s="4" t="n"/>
      <c r="D72" s="4" t="n"/>
      <c r="E72" s="4" t="n"/>
      <c r="F72" s="5" t="n"/>
      <c r="G72" s="5" t="n"/>
      <c r="H72" s="6">
        <f>IF(OR(F72="",G72=""),"",IF(F72&gt;G72,D72,IF(G72&gt;F72,E72,"Draw")))</f>
        <v/>
      </c>
      <c r="I72" s="7">
        <f>IF(OR(F72="",G72=""),"",ABS(F72-G72))</f>
        <v/>
      </c>
      <c r="J72" s="6">
        <f>IF(AND(A72="",B72="",C72="",D72="",E72="",F72="",G72=""),"",IF(OR(F72="",G72=""),"Pending","Complete"))</f>
        <v/>
      </c>
    </row>
    <row r="73">
      <c r="A73" s="2" t="n"/>
      <c r="B73" s="31" t="n"/>
      <c r="C73" s="4" t="n"/>
      <c r="D73" s="4" t="n"/>
      <c r="E73" s="4" t="n"/>
      <c r="F73" s="5" t="n"/>
      <c r="G73" s="5" t="n"/>
      <c r="H73" s="8">
        <f>IF(OR(F73="",G73=""),"",IF(F73&gt;G73,D73,IF(G73&gt;F73,E73,"Draw")))</f>
        <v/>
      </c>
      <c r="I73" s="9">
        <f>IF(OR(F73="",G73=""),"",ABS(F73-G73))</f>
        <v/>
      </c>
      <c r="J73" s="8">
        <f>IF(AND(A73="",B73="",C73="",D73="",E73="",F73="",G73=""),"",IF(OR(F73="",G73=""),"Pending","Complete"))</f>
        <v/>
      </c>
    </row>
    <row r="74">
      <c r="A74" s="2" t="n"/>
      <c r="B74" s="31" t="n"/>
      <c r="C74" s="4" t="n"/>
      <c r="D74" s="4" t="n"/>
      <c r="E74" s="4" t="n"/>
      <c r="F74" s="5" t="n"/>
      <c r="G74" s="5" t="n"/>
      <c r="H74" s="6">
        <f>IF(OR(F74="",G74=""),"",IF(F74&gt;G74,D74,IF(G74&gt;F74,E74,"Draw")))</f>
        <v/>
      </c>
      <c r="I74" s="7">
        <f>IF(OR(F74="",G74=""),"",ABS(F74-G74))</f>
        <v/>
      </c>
      <c r="J74" s="6">
        <f>IF(AND(A74="",B74="",C74="",D74="",E74="",F74="",G74=""),"",IF(OR(F74="",G74=""),"Pending","Complete"))</f>
        <v/>
      </c>
    </row>
    <row r="75">
      <c r="A75" s="2" t="n"/>
      <c r="B75" s="31" t="n"/>
      <c r="C75" s="4" t="n"/>
      <c r="D75" s="4" t="n"/>
      <c r="E75" s="4" t="n"/>
      <c r="F75" s="5" t="n"/>
      <c r="G75" s="5" t="n"/>
      <c r="H75" s="8">
        <f>IF(OR(F75="",G75=""),"",IF(F75&gt;G75,D75,IF(G75&gt;F75,E75,"Draw")))</f>
        <v/>
      </c>
      <c r="I75" s="9">
        <f>IF(OR(F75="",G75=""),"",ABS(F75-G75))</f>
        <v/>
      </c>
      <c r="J75" s="8">
        <f>IF(AND(A75="",B75="",C75="",D75="",E75="",F75="",G75=""),"",IF(OR(F75="",G75=""),"Pending","Complete"))</f>
        <v/>
      </c>
    </row>
    <row r="76">
      <c r="A76" s="2" t="n"/>
      <c r="B76" s="31" t="n"/>
      <c r="C76" s="4" t="n"/>
      <c r="D76" s="4" t="n"/>
      <c r="E76" s="4" t="n"/>
      <c r="F76" s="5" t="n"/>
      <c r="G76" s="5" t="n"/>
      <c r="H76" s="6">
        <f>IF(OR(F76="",G76=""),"",IF(F76&gt;G76,D76,IF(G76&gt;F76,E76,"Draw")))</f>
        <v/>
      </c>
      <c r="I76" s="7">
        <f>IF(OR(F76="",G76=""),"",ABS(F76-G76))</f>
        <v/>
      </c>
      <c r="J76" s="6">
        <f>IF(AND(A76="",B76="",C76="",D76="",E76="",F76="",G76=""),"",IF(OR(F76="",G76=""),"Pending","Complete"))</f>
        <v/>
      </c>
    </row>
    <row r="77">
      <c r="A77" s="2" t="n"/>
      <c r="B77" s="31" t="n"/>
      <c r="C77" s="4" t="n"/>
      <c r="D77" s="4" t="n"/>
      <c r="E77" s="4" t="n"/>
      <c r="F77" s="5" t="n"/>
      <c r="G77" s="5" t="n"/>
      <c r="H77" s="8">
        <f>IF(OR(F77="",G77=""),"",IF(F77&gt;G77,D77,IF(G77&gt;F77,E77,"Draw")))</f>
        <v/>
      </c>
      <c r="I77" s="9">
        <f>IF(OR(F77="",G77=""),"",ABS(F77-G77))</f>
        <v/>
      </c>
      <c r="J77" s="8">
        <f>IF(AND(A77="",B77="",C77="",D77="",E77="",F77="",G77=""),"",IF(OR(F77="",G77=""),"Pending","Complete"))</f>
        <v/>
      </c>
    </row>
    <row r="78">
      <c r="A78" s="2" t="n"/>
      <c r="B78" s="31" t="n"/>
      <c r="C78" s="4" t="n"/>
      <c r="D78" s="4" t="n"/>
      <c r="E78" s="4" t="n"/>
      <c r="F78" s="5" t="n"/>
      <c r="G78" s="5" t="n"/>
      <c r="H78" s="6">
        <f>IF(OR(F78="",G78=""),"",IF(F78&gt;G78,D78,IF(G78&gt;F78,E78,"Draw")))</f>
        <v/>
      </c>
      <c r="I78" s="7">
        <f>IF(OR(F78="",G78=""),"",ABS(F78-G78))</f>
        <v/>
      </c>
      <c r="J78" s="6">
        <f>IF(AND(A78="",B78="",C78="",D78="",E78="",F78="",G78=""),"",IF(OR(F78="",G78=""),"Pending","Complete"))</f>
        <v/>
      </c>
    </row>
    <row r="79">
      <c r="A79" s="2" t="n"/>
      <c r="B79" s="31" t="n"/>
      <c r="C79" s="4" t="n"/>
      <c r="D79" s="4" t="n"/>
      <c r="E79" s="4" t="n"/>
      <c r="F79" s="5" t="n"/>
      <c r="G79" s="5" t="n"/>
      <c r="H79" s="8">
        <f>IF(OR(F79="",G79=""),"",IF(F79&gt;G79,D79,IF(G79&gt;F79,E79,"Draw")))</f>
        <v/>
      </c>
      <c r="I79" s="9">
        <f>IF(OR(F79="",G79=""),"",ABS(F79-G79))</f>
        <v/>
      </c>
      <c r="J79" s="8">
        <f>IF(AND(A79="",B79="",C79="",D79="",E79="",F79="",G79=""),"",IF(OR(F79="",G79=""),"Pending","Complete"))</f>
        <v/>
      </c>
    </row>
    <row r="80">
      <c r="A80" s="2" t="n"/>
      <c r="B80" s="31" t="n"/>
      <c r="C80" s="4" t="n"/>
      <c r="D80" s="4" t="n"/>
      <c r="E80" s="4" t="n"/>
      <c r="F80" s="5" t="n"/>
      <c r="G80" s="5" t="n"/>
      <c r="H80" s="6">
        <f>IF(OR(F80="",G80=""),"",IF(F80&gt;G80,D80,IF(G80&gt;F80,E80,"Draw")))</f>
        <v/>
      </c>
      <c r="I80" s="7">
        <f>IF(OR(F80="",G80=""),"",ABS(F80-G80))</f>
        <v/>
      </c>
      <c r="J80" s="6">
        <f>IF(AND(A80="",B80="",C80="",D80="",E80="",F80="",G80=""),"",IF(OR(F80="",G80=""),"Pending","Complete"))</f>
        <v/>
      </c>
    </row>
    <row r="81">
      <c r="A81" s="2" t="n"/>
      <c r="B81" s="31" t="n"/>
      <c r="C81" s="4" t="n"/>
      <c r="D81" s="4" t="n"/>
      <c r="E81" s="4" t="n"/>
      <c r="F81" s="5" t="n"/>
      <c r="G81" s="5" t="n"/>
      <c r="H81" s="8">
        <f>IF(OR(F81="",G81=""),"",IF(F81&gt;G81,D81,IF(G81&gt;F81,E81,"Draw")))</f>
        <v/>
      </c>
      <c r="I81" s="9">
        <f>IF(OR(F81="",G81=""),"",ABS(F81-G81))</f>
        <v/>
      </c>
      <c r="J81" s="8">
        <f>IF(AND(A81="",B81="",C81="",D81="",E81="",F81="",G81=""),"",IF(OR(F81="",G81=""),"Pending","Complete"))</f>
        <v/>
      </c>
    </row>
    <row r="82">
      <c r="A82" s="2" t="n"/>
      <c r="B82" s="31" t="n"/>
      <c r="C82" s="4" t="n"/>
      <c r="D82" s="4" t="n"/>
      <c r="E82" s="4" t="n"/>
      <c r="F82" s="5" t="n"/>
      <c r="G82" s="5" t="n"/>
      <c r="H82" s="6">
        <f>IF(OR(F82="",G82=""),"",IF(F82&gt;G82,D82,IF(G82&gt;F82,E82,"Draw")))</f>
        <v/>
      </c>
      <c r="I82" s="7">
        <f>IF(OR(F82="",G82=""),"",ABS(F82-G82))</f>
        <v/>
      </c>
      <c r="J82" s="6">
        <f>IF(AND(A82="",B82="",C82="",D82="",E82="",F82="",G82=""),"",IF(OR(F82="",G82=""),"Pending","Complete"))</f>
        <v/>
      </c>
    </row>
    <row r="83">
      <c r="A83" s="2" t="n"/>
      <c r="B83" s="31" t="n"/>
      <c r="C83" s="4" t="n"/>
      <c r="D83" s="4" t="n"/>
      <c r="E83" s="4" t="n"/>
      <c r="F83" s="5" t="n"/>
      <c r="G83" s="5" t="n"/>
      <c r="H83" s="8">
        <f>IF(OR(F83="",G83=""),"",IF(F83&gt;G83,D83,IF(G83&gt;F83,E83,"Draw")))</f>
        <v/>
      </c>
      <c r="I83" s="9">
        <f>IF(OR(F83="",G83=""),"",ABS(F83-G83))</f>
        <v/>
      </c>
      <c r="J83" s="8">
        <f>IF(AND(A83="",B83="",C83="",D83="",E83="",F83="",G83=""),"",IF(OR(F83="",G83=""),"Pending","Complete"))</f>
        <v/>
      </c>
    </row>
    <row r="84">
      <c r="A84" s="2" t="n"/>
      <c r="B84" s="31" t="n"/>
      <c r="C84" s="4" t="n"/>
      <c r="D84" s="4" t="n"/>
      <c r="E84" s="4" t="n"/>
      <c r="F84" s="5" t="n"/>
      <c r="G84" s="5" t="n"/>
      <c r="H84" s="6">
        <f>IF(OR(F84="",G84=""),"",IF(F84&gt;G84,D84,IF(G84&gt;F84,E84,"Draw")))</f>
        <v/>
      </c>
      <c r="I84" s="7">
        <f>IF(OR(F84="",G84=""),"",ABS(F84-G84))</f>
        <v/>
      </c>
      <c r="J84" s="6">
        <f>IF(AND(A84="",B84="",C84="",D84="",E84="",F84="",G84=""),"",IF(OR(F84="",G84=""),"Pending","Complete"))</f>
        <v/>
      </c>
    </row>
    <row r="85">
      <c r="A85" s="2" t="n"/>
      <c r="B85" s="31" t="n"/>
      <c r="C85" s="4" t="n"/>
      <c r="D85" s="4" t="n"/>
      <c r="E85" s="4" t="n"/>
      <c r="F85" s="5" t="n"/>
      <c r="G85" s="5" t="n"/>
      <c r="H85" s="8">
        <f>IF(OR(F85="",G85=""),"",IF(F85&gt;G85,D85,IF(G85&gt;F85,E85,"Draw")))</f>
        <v/>
      </c>
      <c r="I85" s="9">
        <f>IF(OR(F85="",G85=""),"",ABS(F85-G85))</f>
        <v/>
      </c>
      <c r="J85" s="8">
        <f>IF(AND(A85="",B85="",C85="",D85="",E85="",F85="",G85=""),"",IF(OR(F85="",G85=""),"Pending","Complete"))</f>
        <v/>
      </c>
    </row>
    <row r="86">
      <c r="A86" s="2" t="n"/>
      <c r="B86" s="31" t="n"/>
      <c r="C86" s="4" t="n"/>
      <c r="D86" s="4" t="n"/>
      <c r="E86" s="4" t="n"/>
      <c r="F86" s="5" t="n"/>
      <c r="G86" s="5" t="n"/>
      <c r="H86" s="6">
        <f>IF(OR(F86="",G86=""),"",IF(F86&gt;G86,D86,IF(G86&gt;F86,E86,"Draw")))</f>
        <v/>
      </c>
      <c r="I86" s="7">
        <f>IF(OR(F86="",G86=""),"",ABS(F86-G86))</f>
        <v/>
      </c>
      <c r="J86" s="6">
        <f>IF(AND(A86="",B86="",C86="",D86="",E86="",F86="",G86=""),"",IF(OR(F86="",G86=""),"Pending","Complete"))</f>
        <v/>
      </c>
    </row>
    <row r="87">
      <c r="A87" s="2" t="n"/>
      <c r="B87" s="31" t="n"/>
      <c r="C87" s="4" t="n"/>
      <c r="D87" s="4" t="n"/>
      <c r="E87" s="4" t="n"/>
      <c r="F87" s="5" t="n"/>
      <c r="G87" s="5" t="n"/>
      <c r="H87" s="8">
        <f>IF(OR(F87="",G87=""),"",IF(F87&gt;G87,D87,IF(G87&gt;F87,E87,"Draw")))</f>
        <v/>
      </c>
      <c r="I87" s="9">
        <f>IF(OR(F87="",G87=""),"",ABS(F87-G87))</f>
        <v/>
      </c>
      <c r="J87" s="8">
        <f>IF(AND(A87="",B87="",C87="",D87="",E87="",F87="",G87=""),"",IF(OR(F87="",G87=""),"Pending","Complete"))</f>
        <v/>
      </c>
    </row>
    <row r="88">
      <c r="A88" s="2" t="n"/>
      <c r="B88" s="31" t="n"/>
      <c r="C88" s="4" t="n"/>
      <c r="D88" s="4" t="n"/>
      <c r="E88" s="4" t="n"/>
      <c r="F88" s="5" t="n"/>
      <c r="G88" s="5" t="n"/>
      <c r="H88" s="6">
        <f>IF(OR(F88="",G88=""),"",IF(F88&gt;G88,D88,IF(G88&gt;F88,E88,"Draw")))</f>
        <v/>
      </c>
      <c r="I88" s="7">
        <f>IF(OR(F88="",G88=""),"",ABS(F88-G88))</f>
        <v/>
      </c>
      <c r="J88" s="6">
        <f>IF(AND(A88="",B88="",C88="",D88="",E88="",F88="",G88=""),"",IF(OR(F88="",G88=""),"Pending","Complete"))</f>
        <v/>
      </c>
    </row>
    <row r="89">
      <c r="A89" s="2" t="n"/>
      <c r="B89" s="31" t="n"/>
      <c r="C89" s="4" t="n"/>
      <c r="D89" s="4" t="n"/>
      <c r="E89" s="4" t="n"/>
      <c r="F89" s="5" t="n"/>
      <c r="G89" s="5" t="n"/>
      <c r="H89" s="8">
        <f>IF(OR(F89="",G89=""),"",IF(F89&gt;G89,D89,IF(G89&gt;F89,E89,"Draw")))</f>
        <v/>
      </c>
      <c r="I89" s="9">
        <f>IF(OR(F89="",G89=""),"",ABS(F89-G89))</f>
        <v/>
      </c>
      <c r="J89" s="8">
        <f>IF(AND(A89="",B89="",C89="",D89="",E89="",F89="",G89=""),"",IF(OR(F89="",G89=""),"Pending","Complete"))</f>
        <v/>
      </c>
    </row>
    <row r="90">
      <c r="A90" s="2" t="n"/>
      <c r="B90" s="31" t="n"/>
      <c r="C90" s="4" t="n"/>
      <c r="D90" s="4" t="n"/>
      <c r="E90" s="4" t="n"/>
      <c r="F90" s="5" t="n"/>
      <c r="G90" s="5" t="n"/>
      <c r="H90" s="6">
        <f>IF(OR(F90="",G90=""),"",IF(F90&gt;G90,D90,IF(G90&gt;F90,E90,"Draw")))</f>
        <v/>
      </c>
      <c r="I90" s="7">
        <f>IF(OR(F90="",G90=""),"",ABS(F90-G90))</f>
        <v/>
      </c>
      <c r="J90" s="6">
        <f>IF(AND(A90="",B90="",C90="",D90="",E90="",F90="",G90=""),"",IF(OR(F90="",G90=""),"Pending","Complete"))</f>
        <v/>
      </c>
    </row>
    <row r="91">
      <c r="A91" s="2" t="n"/>
      <c r="B91" s="31" t="n"/>
      <c r="C91" s="4" t="n"/>
      <c r="D91" s="4" t="n"/>
      <c r="E91" s="4" t="n"/>
      <c r="F91" s="5" t="n"/>
      <c r="G91" s="5" t="n"/>
      <c r="H91" s="8">
        <f>IF(OR(F91="",G91=""),"",IF(F91&gt;G91,D91,IF(G91&gt;F91,E91,"Draw")))</f>
        <v/>
      </c>
      <c r="I91" s="9">
        <f>IF(OR(F91="",G91=""),"",ABS(F91-G91))</f>
        <v/>
      </c>
      <c r="J91" s="8">
        <f>IF(AND(A91="",B91="",C91="",D91="",E91="",F91="",G91=""),"",IF(OR(F91="",G91=""),"Pending","Complete"))</f>
        <v/>
      </c>
    </row>
    <row r="92">
      <c r="A92" s="2" t="n"/>
      <c r="B92" s="31" t="n"/>
      <c r="C92" s="4" t="n"/>
      <c r="D92" s="4" t="n"/>
      <c r="E92" s="4" t="n"/>
      <c r="F92" s="5" t="n"/>
      <c r="G92" s="5" t="n"/>
      <c r="H92" s="6">
        <f>IF(OR(F92="",G92=""),"",IF(F92&gt;G92,D92,IF(G92&gt;F92,E92,"Draw")))</f>
        <v/>
      </c>
      <c r="I92" s="7">
        <f>IF(OR(F92="",G92=""),"",ABS(F92-G92))</f>
        <v/>
      </c>
      <c r="J92" s="6">
        <f>IF(AND(A92="",B92="",C92="",D92="",E92="",F92="",G92=""),"",IF(OR(F92="",G92=""),"Pending","Complete"))</f>
        <v/>
      </c>
    </row>
    <row r="93">
      <c r="A93" s="2" t="n"/>
      <c r="B93" s="31" t="n"/>
      <c r="C93" s="4" t="n"/>
      <c r="D93" s="4" t="n"/>
      <c r="E93" s="4" t="n"/>
      <c r="F93" s="5" t="n"/>
      <c r="G93" s="5" t="n"/>
      <c r="H93" s="8">
        <f>IF(OR(F93="",G93=""),"",IF(F93&gt;G93,D93,IF(G93&gt;F93,E93,"Draw")))</f>
        <v/>
      </c>
      <c r="I93" s="9">
        <f>IF(OR(F93="",G93=""),"",ABS(F93-G93))</f>
        <v/>
      </c>
      <c r="J93" s="8">
        <f>IF(AND(A93="",B93="",C93="",D93="",E93="",F93="",G93=""),"",IF(OR(F93="",G93=""),"Pending","Complete"))</f>
        <v/>
      </c>
    </row>
    <row r="94">
      <c r="A94" s="2" t="n"/>
      <c r="B94" s="31" t="n"/>
      <c r="C94" s="4" t="n"/>
      <c r="D94" s="4" t="n"/>
      <c r="E94" s="4" t="n"/>
      <c r="F94" s="5" t="n"/>
      <c r="G94" s="5" t="n"/>
      <c r="H94" s="6">
        <f>IF(OR(F94="",G94=""),"",IF(F94&gt;G94,D94,IF(G94&gt;F94,E94,"Draw")))</f>
        <v/>
      </c>
      <c r="I94" s="7">
        <f>IF(OR(F94="",G94=""),"",ABS(F94-G94))</f>
        <v/>
      </c>
      <c r="J94" s="6">
        <f>IF(AND(A94="",B94="",C94="",D94="",E94="",F94="",G94=""),"",IF(OR(F94="",G94=""),"Pending","Complete"))</f>
        <v/>
      </c>
    </row>
    <row r="95">
      <c r="A95" s="2" t="n"/>
      <c r="B95" s="31" t="n"/>
      <c r="C95" s="4" t="n"/>
      <c r="D95" s="4" t="n"/>
      <c r="E95" s="4" t="n"/>
      <c r="F95" s="5" t="n"/>
      <c r="G95" s="5" t="n"/>
      <c r="H95" s="8">
        <f>IF(OR(F95="",G95=""),"",IF(F95&gt;G95,D95,IF(G95&gt;F95,E95,"Draw")))</f>
        <v/>
      </c>
      <c r="I95" s="9">
        <f>IF(OR(F95="",G95=""),"",ABS(F95-G95))</f>
        <v/>
      </c>
      <c r="J95" s="8">
        <f>IF(AND(A95="",B95="",C95="",D95="",E95="",F95="",G95=""),"",IF(OR(F95="",G95=""),"Pending","Complete"))</f>
        <v/>
      </c>
    </row>
    <row r="96">
      <c r="A96" s="2" t="n"/>
      <c r="B96" s="31" t="n"/>
      <c r="C96" s="4" t="n"/>
      <c r="D96" s="4" t="n"/>
      <c r="E96" s="4" t="n"/>
      <c r="F96" s="5" t="n"/>
      <c r="G96" s="5" t="n"/>
      <c r="H96" s="6">
        <f>IF(OR(F96="",G96=""),"",IF(F96&gt;G96,D96,IF(G96&gt;F96,E96,"Draw")))</f>
        <v/>
      </c>
      <c r="I96" s="7">
        <f>IF(OR(F96="",G96=""),"",ABS(F96-G96))</f>
        <v/>
      </c>
      <c r="J96" s="6">
        <f>IF(AND(A96="",B96="",C96="",D96="",E96="",F96="",G96=""),"",IF(OR(F96="",G96=""),"Pending","Complete"))</f>
        <v/>
      </c>
    </row>
    <row r="97">
      <c r="A97" s="2" t="n"/>
      <c r="B97" s="31" t="n"/>
      <c r="C97" s="4" t="n"/>
      <c r="D97" s="4" t="n"/>
      <c r="E97" s="4" t="n"/>
      <c r="F97" s="5" t="n"/>
      <c r="G97" s="5" t="n"/>
      <c r="H97" s="8">
        <f>IF(OR(F97="",G97=""),"",IF(F97&gt;G97,D97,IF(G97&gt;F97,E97,"Draw")))</f>
        <v/>
      </c>
      <c r="I97" s="9">
        <f>IF(OR(F97="",G97=""),"",ABS(F97-G97))</f>
        <v/>
      </c>
      <c r="J97" s="8">
        <f>IF(AND(A97="",B97="",C97="",D97="",E97="",F97="",G97=""),"",IF(OR(F97="",G97=""),"Pending","Complete"))</f>
        <v/>
      </c>
    </row>
    <row r="98">
      <c r="A98" s="2" t="n"/>
      <c r="B98" s="31" t="n"/>
      <c r="C98" s="4" t="n"/>
      <c r="D98" s="4" t="n"/>
      <c r="E98" s="4" t="n"/>
      <c r="F98" s="5" t="n"/>
      <c r="G98" s="5" t="n"/>
      <c r="H98" s="6">
        <f>IF(OR(F98="",G98=""),"",IF(F98&gt;G98,D98,IF(G98&gt;F98,E98,"Draw")))</f>
        <v/>
      </c>
      <c r="I98" s="7">
        <f>IF(OR(F98="",G98=""),"",ABS(F98-G98))</f>
        <v/>
      </c>
      <c r="J98" s="6">
        <f>IF(AND(A98="",B98="",C98="",D98="",E98="",F98="",G98=""),"",IF(OR(F98="",G98=""),"Pending","Complete"))</f>
        <v/>
      </c>
    </row>
    <row r="99">
      <c r="A99" s="2" t="n"/>
      <c r="B99" s="31" t="n"/>
      <c r="C99" s="4" t="n"/>
      <c r="D99" s="4" t="n"/>
      <c r="E99" s="4" t="n"/>
      <c r="F99" s="5" t="n"/>
      <c r="G99" s="5" t="n"/>
      <c r="H99" s="8">
        <f>IF(OR(F99="",G99=""),"",IF(F99&gt;G99,D99,IF(G99&gt;F99,E99,"Draw")))</f>
        <v/>
      </c>
      <c r="I99" s="9">
        <f>IF(OR(F99="",G99=""),"",ABS(F99-G99))</f>
        <v/>
      </c>
      <c r="J99" s="8">
        <f>IF(AND(A99="",B99="",C99="",D99="",E99="",F99="",G99=""),"",IF(OR(F99="",G99=""),"Pending","Complete"))</f>
        <v/>
      </c>
    </row>
    <row r="100">
      <c r="A100" s="2" t="n"/>
      <c r="B100" s="31" t="n"/>
      <c r="C100" s="4" t="n"/>
      <c r="D100" s="4" t="n"/>
      <c r="E100" s="4" t="n"/>
      <c r="F100" s="5" t="n"/>
      <c r="G100" s="5" t="n"/>
      <c r="H100" s="6">
        <f>IF(OR(F100="",G100=""),"",IF(F100&gt;G100,D100,IF(G100&gt;F100,E100,"Draw")))</f>
        <v/>
      </c>
      <c r="I100" s="7">
        <f>IF(OR(F100="",G100=""),"",ABS(F100-G100))</f>
        <v/>
      </c>
      <c r="J100" s="6">
        <f>IF(AND(A100="",B100="",C100="",D100="",E100="",F100="",G100=""),"",IF(OR(F100="",G100=""),"Pending","Complete"))</f>
        <v/>
      </c>
    </row>
    <row r="101">
      <c r="A101" s="2" t="n"/>
      <c r="B101" s="31" t="n"/>
      <c r="C101" s="4" t="n"/>
      <c r="D101" s="4" t="n"/>
      <c r="E101" s="4" t="n"/>
      <c r="F101" s="5" t="n"/>
      <c r="G101" s="5" t="n"/>
      <c r="H101" s="8">
        <f>IF(OR(F101="",G101=""),"",IF(F101&gt;G101,D101,IF(G101&gt;F101,E101,"Draw")))</f>
        <v/>
      </c>
      <c r="I101" s="9">
        <f>IF(OR(F101="",G101=""),"",ABS(F101-G101))</f>
        <v/>
      </c>
      <c r="J101" s="8">
        <f>IF(AND(A101="",B101="",C101="",D101="",E101="",F101="",G101=""),"",IF(OR(F101="",G101=""),"Pending","Complete"))</f>
        <v/>
      </c>
    </row>
  </sheetData>
  <autoFilter ref="A1:J101"/>
  <conditionalFormatting sqref="J2:J101">
    <cfRule type="expression" priority="1" dxfId="0">
      <formula>$J2="Complete"</formula>
    </cfRule>
    <cfRule type="expression" priority="2" dxfId="1">
      <formula>$J2="Pending"</formula>
    </cfRule>
  </conditionalFormatting>
  <dataValidations count="3">
    <dataValidation sqref="A2:A101" showErrorMessage="1" showInputMessage="1" allowBlank="1" type="list">
      <formula1>"1,2,3,4,5,6,7,8,9,10,11,12,13,14,15,16,17,18,19,20,21,22,23,24,25,26,27,28,29,30"</formula1>
    </dataValidation>
    <dataValidation sqref="D2:E101" showErrorMessage="1" showInputMessage="1" allowBlank="1" type="list">
      <formula1>"Adelaide Crows,Brisbane Lions,Carlton,Collingwood,Essendon,Fremantle,Geelong,GWS Giants,Gold Coast Suns,Hawthorn,Melbourne,North Melbourne,Port Adelaide,Richmond,St Kilda,Sydney Swans,West Coast Eagles,Western Bulldogs"</formula1>
    </dataValidation>
    <dataValidation sqref="F2:G101" showErrorMessage="1" showInputMessage="1" allowBlank="1" type="whole" operator="between">
      <formula1>0</formula1>
      <formula2>250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4" customWidth="1" min="13" max="13"/>
    <col width="16" customWidth="1" min="14" max="14"/>
    <col width="12" customWidth="1" min="15" max="15"/>
    <col width="16" customWidth="1" min="16" max="16"/>
    <col width="15" customWidth="1" min="17" max="17"/>
    <col width="16" customWidth="1" min="18" max="18"/>
    <col width="21" customWidth="1" min="19" max="19"/>
    <col width="23" customWidth="1" min="20" max="20"/>
  </cols>
  <sheetData>
    <row r="1" ht="34" customHeight="1">
      <c r="A1" s="39" t="inlineStr">
        <is>
          <t>Position</t>
        </is>
      </c>
      <c r="B1" s="39" t="inlineStr">
        <is>
          <t>Tipster</t>
        </is>
      </c>
      <c r="C1" s="39" t="inlineStr">
        <is>
          <t>City</t>
        </is>
      </c>
      <c r="D1" s="39" t="inlineStr">
        <is>
          <t>Round 1 Tip</t>
        </is>
      </c>
      <c r="E1" s="39" t="inlineStr">
        <is>
          <t>Round 2 Tip</t>
        </is>
      </c>
      <c r="F1" s="39" t="inlineStr">
        <is>
          <t>Round 3 Tip</t>
        </is>
      </c>
      <c r="G1" s="39" t="inlineStr">
        <is>
          <t>Round 4 Tip</t>
        </is>
      </c>
      <c r="H1" s="39" t="inlineStr">
        <is>
          <t>Round 5 Tip</t>
        </is>
      </c>
      <c r="I1" s="39" t="inlineStr">
        <is>
          <t>Round 6 Tip</t>
        </is>
      </c>
      <c r="J1" s="39" t="inlineStr">
        <is>
          <t>Round 7 Tip</t>
        </is>
      </c>
      <c r="K1" s="39" t="inlineStr">
        <is>
          <t>Round 8 Tip</t>
        </is>
      </c>
      <c r="L1" s="39" t="inlineStr">
        <is>
          <t>Round 9 Tip</t>
        </is>
      </c>
      <c r="M1" s="39" t="inlineStr">
        <is>
          <t>Correct Tips</t>
        </is>
      </c>
      <c r="N1" s="39" t="inlineStr">
        <is>
          <t>Matches Entered</t>
        </is>
      </c>
      <c r="O1" s="39" t="inlineStr">
        <is>
          <t>Accuracy</t>
        </is>
      </c>
      <c r="P1" s="39" t="inlineStr">
        <is>
          <t>Average Margin</t>
        </is>
      </c>
      <c r="Q1" s="39" t="inlineStr">
        <is>
          <t>Ladder Points</t>
        </is>
      </c>
      <c r="R1" s="39" t="inlineStr">
        <is>
          <t>Rank Movement</t>
        </is>
      </c>
      <c r="S1" s="39" t="inlineStr">
        <is>
          <t>Form</t>
        </is>
      </c>
      <c r="T1" s="39" t="inlineStr">
        <is>
          <t>Round 1 Winning Margin</t>
        </is>
      </c>
    </row>
    <row r="2">
      <c r="A2" s="6">
        <f>IF(B2="","",RANK(Q2,$Q$2:$Q$101,0)+COUNTIFS($Q$2:$Q$101,Q2,$M$2:$M$101,"&gt;"&amp;M2)+COUNTIFS($Q$2:$Q$101,Q2,$M$2:$M$101,M2,$O$2:$O$101,"&gt;"&amp;O2)+COUNTIFS($Q$2:$Q$101,Q2,$M$2:$M$101,M2,$O$2:$O$101,O2,$B$2:$B$101,"&lt;"&amp;B2))</f>
        <v/>
      </c>
      <c r="B2" s="4" t="inlineStr">
        <is>
          <t>Jack</t>
        </is>
      </c>
      <c r="C2" s="4" t="inlineStr">
        <is>
          <t>Sydney</t>
        </is>
      </c>
      <c r="D2" s="2" t="inlineStr">
        <is>
          <t>Sydney Swans</t>
        </is>
      </c>
      <c r="E2" s="2" t="inlineStr">
        <is>
          <t>Carlton</t>
        </is>
      </c>
      <c r="F2" s="2" t="inlineStr">
        <is>
          <t>Adelaide Crows</t>
        </is>
      </c>
      <c r="G2" s="2" t="inlineStr">
        <is>
          <t>Brisbane Lions</t>
        </is>
      </c>
      <c r="H2" s="2" t="inlineStr">
        <is>
          <t>Fremantle</t>
        </is>
      </c>
      <c r="I2" s="2" t="inlineStr">
        <is>
          <t>Melbourne</t>
        </is>
      </c>
      <c r="J2" s="2" t="inlineStr">
        <is>
          <t>Geelong</t>
        </is>
      </c>
      <c r="K2" s="2" t="inlineStr">
        <is>
          <t>Port Adelaide</t>
        </is>
      </c>
      <c r="L2" s="2" t="inlineStr">
        <is>
          <t>GWS Giants</t>
        </is>
      </c>
      <c r="M2" s="6">
        <f>IF(B2="","",SUM(COUNTIF(D2:L2,'Match Results'!$H$2),COUNTIF(D2:L2,'Match Results'!$H$3),COUNTIF(D2:L2,'Match Results'!$H$4),COUNTIF(D2:L2,'Match Results'!$H$5),COUNTIF(D2:L2,'Match Results'!$H$6),COUNTIF(D2:L2,'Match Results'!$H$7),COUNTIF(D2:L2,'Match Results'!$H$8),COUNTIF(D2:L2,'Match Results'!$H$9),COUNTIF(D2:L2,'Match Results'!$H$10)))</f>
        <v/>
      </c>
      <c r="N2" s="6">
        <f>IF(B2="","",COUNTIF(D2:L2,"&lt;&gt;"))</f>
        <v/>
      </c>
      <c r="O2" s="40">
        <f>IF(B2="","",IF(N2=0,0,M2/N2))</f>
        <v/>
      </c>
      <c r="P2" s="33">
        <f>IF(B2="","",IFERROR(AVERAGE('Match Results'!$I$2:$I$101),""))</f>
        <v/>
      </c>
      <c r="Q2" s="7">
        <f>IF(B2="","",M2*1)</f>
        <v/>
      </c>
      <c r="R2" s="6">
        <f>IF(B2="","",IF(A2=1,"Leader",IF(A2&lt;=3,"Top 3","Current")))</f>
        <v/>
      </c>
      <c r="S2" s="6">
        <f>IF(B2="","",IF(O2&gt;=0.75,"Excellent",IF(O2&gt;=0.5,"Competitive","Needs Improvement")))</f>
        <v/>
      </c>
      <c r="T2" s="7">
        <f>IF(B2="","",IFERROR(VLOOKUP(D2,'Match Results'!$H$2:$I$101,2,FALSE),""))</f>
        <v/>
      </c>
    </row>
    <row r="3">
      <c r="A3" s="8">
        <f>IF(B3="","",RANK(Q3,$Q$2:$Q$101,0)+COUNTIFS($Q$2:$Q$101,Q3,$M$2:$M$101,"&gt;"&amp;M3)+COUNTIFS($Q$2:$Q$101,Q3,$M$2:$M$101,M3,$O$2:$O$101,"&gt;"&amp;O3)+COUNTIFS($Q$2:$Q$101,Q3,$M$2:$M$101,M3,$O$2:$O$101,O3,$B$2:$B$101,"&lt;"&amp;B3))</f>
        <v/>
      </c>
      <c r="B3" s="4" t="inlineStr">
        <is>
          <t>Olivia</t>
        </is>
      </c>
      <c r="C3" s="4" t="inlineStr">
        <is>
          <t>Melbourne</t>
        </is>
      </c>
      <c r="D3" s="2" t="inlineStr">
        <is>
          <t>Collingwood</t>
        </is>
      </c>
      <c r="E3" s="2" t="inlineStr">
        <is>
          <t>Carlton</t>
        </is>
      </c>
      <c r="F3" s="2" t="inlineStr">
        <is>
          <t>Adelaide Crows</t>
        </is>
      </c>
      <c r="G3" s="2" t="inlineStr">
        <is>
          <t>Brisbane Lions</t>
        </is>
      </c>
      <c r="H3" s="2" t="inlineStr">
        <is>
          <t>Fremantle</t>
        </is>
      </c>
      <c r="I3" s="2" t="inlineStr">
        <is>
          <t>Melbourne</t>
        </is>
      </c>
      <c r="J3" s="2" t="inlineStr">
        <is>
          <t>Geelong</t>
        </is>
      </c>
      <c r="K3" s="2" t="inlineStr">
        <is>
          <t>Port Adelaide</t>
        </is>
      </c>
      <c r="L3" s="2" t="inlineStr">
        <is>
          <t>GWS Giants</t>
        </is>
      </c>
      <c r="M3" s="8">
        <f>IF(B3="","",SUM(COUNTIF(D3:L3,'Match Results'!$H$2),COUNTIF(D3:L3,'Match Results'!$H$3),COUNTIF(D3:L3,'Match Results'!$H$4),COUNTIF(D3:L3,'Match Results'!$H$5),COUNTIF(D3:L3,'Match Results'!$H$6),COUNTIF(D3:L3,'Match Results'!$H$7),COUNTIF(D3:L3,'Match Results'!$H$8),COUNTIF(D3:L3,'Match Results'!$H$9),COUNTIF(D3:L3,'Match Results'!$H$10)))</f>
        <v/>
      </c>
      <c r="N3" s="8">
        <f>IF(B3="","",COUNTIF(D3:L3,"&lt;&gt;"))</f>
        <v/>
      </c>
      <c r="O3" s="41">
        <f>IF(B3="","",IF(N3=0,0,M3/N3))</f>
        <v/>
      </c>
      <c r="P3" s="35">
        <f>IF(B3="","",IFERROR(AVERAGE('Match Results'!$I$2:$I$101),""))</f>
        <v/>
      </c>
      <c r="Q3" s="9">
        <f>IF(B3="","",M3*1)</f>
        <v/>
      </c>
      <c r="R3" s="8">
        <f>IF(B3="","",IF(A3=1,"Leader",IF(A3&lt;=3,"Top 3","Current")))</f>
        <v/>
      </c>
      <c r="S3" s="8">
        <f>IF(B3="","",IF(O3&gt;=0.75,"Excellent",IF(O3&gt;=0.5,"Competitive","Needs Improvement")))</f>
        <v/>
      </c>
      <c r="T3" s="9">
        <f>IF(B3="","",IFERROR(VLOOKUP(D3,'Match Results'!$H$2:$I$101,2,FALSE),""))</f>
        <v/>
      </c>
    </row>
    <row r="4">
      <c r="A4" s="6">
        <f>IF(B4="","",RANK(Q4,$Q$2:$Q$101,0)+COUNTIFS($Q$2:$Q$101,Q4,$M$2:$M$101,"&gt;"&amp;M4)+COUNTIFS($Q$2:$Q$101,Q4,$M$2:$M$101,M4,$O$2:$O$101,"&gt;"&amp;O4)+COUNTIFS($Q$2:$Q$101,Q4,$M$2:$M$101,M4,$O$2:$O$101,O4,$B$2:$B$101,"&lt;"&amp;B4))</f>
        <v/>
      </c>
      <c r="B4" s="4" t="inlineStr">
        <is>
          <t>Liam</t>
        </is>
      </c>
      <c r="C4" s="4" t="inlineStr">
        <is>
          <t>Brisbane</t>
        </is>
      </c>
      <c r="D4" s="2" t="inlineStr">
        <is>
          <t>Sydney Swans</t>
        </is>
      </c>
      <c r="E4" s="2" t="inlineStr">
        <is>
          <t>Carlton</t>
        </is>
      </c>
      <c r="F4" s="2" t="inlineStr">
        <is>
          <t>Port Adelaide</t>
        </is>
      </c>
      <c r="G4" s="2" t="inlineStr">
        <is>
          <t>Brisbane Lions</t>
        </is>
      </c>
      <c r="H4" s="2" t="inlineStr">
        <is>
          <t>Fremantle</t>
        </is>
      </c>
      <c r="I4" s="2" t="inlineStr">
        <is>
          <t>Melbourne</t>
        </is>
      </c>
      <c r="J4" s="2" t="inlineStr">
        <is>
          <t>Hawthorn</t>
        </is>
      </c>
      <c r="K4" s="2" t="inlineStr">
        <is>
          <t>Port Adelaide</t>
        </is>
      </c>
      <c r="L4" s="2" t="inlineStr">
        <is>
          <t>GWS Giants</t>
        </is>
      </c>
      <c r="M4" s="6">
        <f>IF(B4="","",SUM(COUNTIF(D4:L4,'Match Results'!$H$2),COUNTIF(D4:L4,'Match Results'!$H$3),COUNTIF(D4:L4,'Match Results'!$H$4),COUNTIF(D4:L4,'Match Results'!$H$5),COUNTIF(D4:L4,'Match Results'!$H$6),COUNTIF(D4:L4,'Match Results'!$H$7),COUNTIF(D4:L4,'Match Results'!$H$8),COUNTIF(D4:L4,'Match Results'!$H$9),COUNTIF(D4:L4,'Match Results'!$H$10)))</f>
        <v/>
      </c>
      <c r="N4" s="6">
        <f>IF(B4="","",COUNTIF(D4:L4,"&lt;&gt;"))</f>
        <v/>
      </c>
      <c r="O4" s="40">
        <f>IF(B4="","",IF(N4=0,0,M4/N4))</f>
        <v/>
      </c>
      <c r="P4" s="33">
        <f>IF(B4="","",IFERROR(AVERAGE('Match Results'!$I$2:$I$101),""))</f>
        <v/>
      </c>
      <c r="Q4" s="7">
        <f>IF(B4="","",M4*1)</f>
        <v/>
      </c>
      <c r="R4" s="6">
        <f>IF(B4="","",IF(A4=1,"Leader",IF(A4&lt;=3,"Top 3","Current")))</f>
        <v/>
      </c>
      <c r="S4" s="6">
        <f>IF(B4="","",IF(O4&gt;=0.75,"Excellent",IF(O4&gt;=0.5,"Competitive","Needs Improvement")))</f>
        <v/>
      </c>
      <c r="T4" s="7">
        <f>IF(B4="","",IFERROR(VLOOKUP(D4,'Match Results'!$H$2:$I$101,2,FALSE),""))</f>
        <v/>
      </c>
    </row>
    <row r="5">
      <c r="A5" s="8">
        <f>IF(B5="","",RANK(Q5,$Q$2:$Q$101,0)+COUNTIFS($Q$2:$Q$101,Q5,$M$2:$M$101,"&gt;"&amp;M5)+COUNTIFS($Q$2:$Q$101,Q5,$M$2:$M$101,M5,$O$2:$O$101,"&gt;"&amp;O5)+COUNTIFS($Q$2:$Q$101,Q5,$M$2:$M$101,M5,$O$2:$O$101,O5,$B$2:$B$101,"&lt;"&amp;B5))</f>
        <v/>
      </c>
      <c r="B5" s="4" t="inlineStr">
        <is>
          <t>Charlotte</t>
        </is>
      </c>
      <c r="C5" s="4" t="inlineStr">
        <is>
          <t>Adelaide</t>
        </is>
      </c>
      <c r="D5" s="2" t="inlineStr">
        <is>
          <t>Sydney Swans</t>
        </is>
      </c>
      <c r="E5" s="2" t="inlineStr">
        <is>
          <t>Richmond</t>
        </is>
      </c>
      <c r="F5" s="2" t="inlineStr">
        <is>
          <t>Adelaide Crows</t>
        </is>
      </c>
      <c r="G5" s="2" t="inlineStr">
        <is>
          <t>Gold Coast Suns</t>
        </is>
      </c>
      <c r="H5" s="2" t="inlineStr">
        <is>
          <t>Fremantle</t>
        </is>
      </c>
      <c r="I5" s="2" t="inlineStr">
        <is>
          <t>Melbourne</t>
        </is>
      </c>
      <c r="J5" s="2" t="inlineStr">
        <is>
          <t>Geelong</t>
        </is>
      </c>
      <c r="K5" s="2" t="inlineStr">
        <is>
          <t>Port Adelaide</t>
        </is>
      </c>
      <c r="L5" s="2" t="inlineStr">
        <is>
          <t>Western Bulldogs</t>
        </is>
      </c>
      <c r="M5" s="8">
        <f>IF(B5="","",SUM(COUNTIF(D5:L5,'Match Results'!$H$2),COUNTIF(D5:L5,'Match Results'!$H$3),COUNTIF(D5:L5,'Match Results'!$H$4),COUNTIF(D5:L5,'Match Results'!$H$5),COUNTIF(D5:L5,'Match Results'!$H$6),COUNTIF(D5:L5,'Match Results'!$H$7),COUNTIF(D5:L5,'Match Results'!$H$8),COUNTIF(D5:L5,'Match Results'!$H$9),COUNTIF(D5:L5,'Match Results'!$H$10)))</f>
        <v/>
      </c>
      <c r="N5" s="8">
        <f>IF(B5="","",COUNTIF(D5:L5,"&lt;&gt;"))</f>
        <v/>
      </c>
      <c r="O5" s="41">
        <f>IF(B5="","",IF(N5=0,0,M5/N5))</f>
        <v/>
      </c>
      <c r="P5" s="35">
        <f>IF(B5="","",IFERROR(AVERAGE('Match Results'!$I$2:$I$101),""))</f>
        <v/>
      </c>
      <c r="Q5" s="9">
        <f>IF(B5="","",M5*1)</f>
        <v/>
      </c>
      <c r="R5" s="8">
        <f>IF(B5="","",IF(A5=1,"Leader",IF(A5&lt;=3,"Top 3","Current")))</f>
        <v/>
      </c>
      <c r="S5" s="8">
        <f>IF(B5="","",IF(O5&gt;=0.75,"Excellent",IF(O5&gt;=0.5,"Competitive","Needs Improvement")))</f>
        <v/>
      </c>
      <c r="T5" s="9">
        <f>IF(B5="","",IFERROR(VLOOKUP(D5,'Match Results'!$H$2:$I$101,2,FALSE),""))</f>
        <v/>
      </c>
    </row>
    <row r="6">
      <c r="A6" s="6">
        <f>IF(B6="","",RANK(Q6,$Q$2:$Q$101,0)+COUNTIFS($Q$2:$Q$101,Q6,$M$2:$M$101,"&gt;"&amp;M6)+COUNTIFS($Q$2:$Q$101,Q6,$M$2:$M$101,M6,$O$2:$O$101,"&gt;"&amp;O6)+COUNTIFS($Q$2:$Q$101,Q6,$M$2:$M$101,M6,$O$2:$O$101,O6,$B$2:$B$101,"&lt;"&amp;B6))</f>
        <v/>
      </c>
      <c r="B6" s="4" t="inlineStr">
        <is>
          <t>Noah</t>
        </is>
      </c>
      <c r="C6" s="4" t="inlineStr">
        <is>
          <t>Perth</t>
        </is>
      </c>
      <c r="D6" s="2" t="inlineStr">
        <is>
          <t>Sydney Swans</t>
        </is>
      </c>
      <c r="E6" s="2" t="inlineStr">
        <is>
          <t>Carlton</t>
        </is>
      </c>
      <c r="F6" s="2" t="inlineStr">
        <is>
          <t>Port Adelaide</t>
        </is>
      </c>
      <c r="G6" s="2" t="inlineStr">
        <is>
          <t>Gold Coast Suns</t>
        </is>
      </c>
      <c r="H6" s="2" t="inlineStr">
        <is>
          <t>Fremantle</t>
        </is>
      </c>
      <c r="I6" s="2" t="inlineStr">
        <is>
          <t>Essendon</t>
        </is>
      </c>
      <c r="J6" s="2" t="inlineStr">
        <is>
          <t>Geelong</t>
        </is>
      </c>
      <c r="K6" s="2" t="inlineStr">
        <is>
          <t>St Kilda</t>
        </is>
      </c>
      <c r="L6" s="2" t="inlineStr">
        <is>
          <t>GWS Giants</t>
        </is>
      </c>
      <c r="M6" s="6">
        <f>IF(B6="","",SUM(COUNTIF(D6:L6,'Match Results'!$H$2),COUNTIF(D6:L6,'Match Results'!$H$3),COUNTIF(D6:L6,'Match Results'!$H$4),COUNTIF(D6:L6,'Match Results'!$H$5),COUNTIF(D6:L6,'Match Results'!$H$6),COUNTIF(D6:L6,'Match Results'!$H$7),COUNTIF(D6:L6,'Match Results'!$H$8),COUNTIF(D6:L6,'Match Results'!$H$9),COUNTIF(D6:L6,'Match Results'!$H$10)))</f>
        <v/>
      </c>
      <c r="N6" s="6">
        <f>IF(B6="","",COUNTIF(D6:L6,"&lt;&gt;"))</f>
        <v/>
      </c>
      <c r="O6" s="40">
        <f>IF(B6="","",IF(N6=0,0,M6/N6))</f>
        <v/>
      </c>
      <c r="P6" s="33">
        <f>IF(B6="","",IFERROR(AVERAGE('Match Results'!$I$2:$I$101),""))</f>
        <v/>
      </c>
      <c r="Q6" s="7">
        <f>IF(B6="","",M6*1)</f>
        <v/>
      </c>
      <c r="R6" s="6">
        <f>IF(B6="","",IF(A6=1,"Leader",IF(A6&lt;=3,"Top 3","Current")))</f>
        <v/>
      </c>
      <c r="S6" s="6">
        <f>IF(B6="","",IF(O6&gt;=0.75,"Excellent",IF(O6&gt;=0.5,"Competitive","Needs Improvement")))</f>
        <v/>
      </c>
      <c r="T6" s="7">
        <f>IF(B6="","",IFERROR(VLOOKUP(D6,'Match Results'!$H$2:$I$101,2,FALSE),""))</f>
        <v/>
      </c>
    </row>
    <row r="7">
      <c r="A7" s="8">
        <f>IF(B7="","",RANK(Q7,$Q$2:$Q$101,0)+COUNTIFS($Q$2:$Q$101,Q7,$M$2:$M$101,"&gt;"&amp;M7)+COUNTIFS($Q$2:$Q$101,Q7,$M$2:$M$101,M7,$O$2:$O$101,"&gt;"&amp;O7)+COUNTIFS($Q$2:$Q$101,Q7,$M$2:$M$101,M7,$O$2:$O$101,O7,$B$2:$B$101,"&lt;"&amp;B7))</f>
        <v/>
      </c>
      <c r="B7" s="4" t="inlineStr">
        <is>
          <t>Mia</t>
        </is>
      </c>
      <c r="C7" s="4" t="inlineStr">
        <is>
          <t>Gold Coast</t>
        </is>
      </c>
      <c r="D7" s="2" t="inlineStr">
        <is>
          <t>Collingwood</t>
        </is>
      </c>
      <c r="E7" s="2" t="inlineStr">
        <is>
          <t>Carlton</t>
        </is>
      </c>
      <c r="F7" s="2" t="inlineStr">
        <is>
          <t>Adelaide Crows</t>
        </is>
      </c>
      <c r="G7" s="2" t="inlineStr">
        <is>
          <t>Gold Coast Suns</t>
        </is>
      </c>
      <c r="H7" s="2" t="inlineStr">
        <is>
          <t>West Coast Eagles</t>
        </is>
      </c>
      <c r="I7" s="2" t="inlineStr">
        <is>
          <t>Melbourne</t>
        </is>
      </c>
      <c r="J7" s="2" t="inlineStr">
        <is>
          <t>Hawthorn</t>
        </is>
      </c>
      <c r="K7" s="2" t="inlineStr">
        <is>
          <t>St Kilda</t>
        </is>
      </c>
      <c r="L7" s="2" t="inlineStr">
        <is>
          <t>GWS Giants</t>
        </is>
      </c>
      <c r="M7" s="8">
        <f>IF(B7="","",SUM(COUNTIF(D7:L7,'Match Results'!$H$2),COUNTIF(D7:L7,'Match Results'!$H$3),COUNTIF(D7:L7,'Match Results'!$H$4),COUNTIF(D7:L7,'Match Results'!$H$5),COUNTIF(D7:L7,'Match Results'!$H$6),COUNTIF(D7:L7,'Match Results'!$H$7),COUNTIF(D7:L7,'Match Results'!$H$8),COUNTIF(D7:L7,'Match Results'!$H$9),COUNTIF(D7:L7,'Match Results'!$H$10)))</f>
        <v/>
      </c>
      <c r="N7" s="8">
        <f>IF(B7="","",COUNTIF(D7:L7,"&lt;&gt;"))</f>
        <v/>
      </c>
      <c r="O7" s="41">
        <f>IF(B7="","",IF(N7=0,0,M7/N7))</f>
        <v/>
      </c>
      <c r="P7" s="35">
        <f>IF(B7="","",IFERROR(AVERAGE('Match Results'!$I$2:$I$101),""))</f>
        <v/>
      </c>
      <c r="Q7" s="9">
        <f>IF(B7="","",M7*1)</f>
        <v/>
      </c>
      <c r="R7" s="8">
        <f>IF(B7="","",IF(A7=1,"Leader",IF(A7&lt;=3,"Top 3","Current")))</f>
        <v/>
      </c>
      <c r="S7" s="8">
        <f>IF(B7="","",IF(O7&gt;=0.75,"Excellent",IF(O7&gt;=0.5,"Competitive","Needs Improvement")))</f>
        <v/>
      </c>
      <c r="T7" s="9">
        <f>IF(B7="","",IFERROR(VLOOKUP(D7,'Match Results'!$H$2:$I$101,2,FALSE),""))</f>
        <v/>
      </c>
    </row>
    <row r="8">
      <c r="A8" s="6">
        <f>IF(B8="","",RANK(Q8,$Q$2:$Q$101,0)+COUNTIFS($Q$2:$Q$101,Q8,$M$2:$M$101,"&gt;"&amp;M8)+COUNTIFS($Q$2:$Q$101,Q8,$M$2:$M$101,M8,$O$2:$O$101,"&gt;"&amp;O8)+COUNTIFS($Q$2:$Q$101,Q8,$M$2:$M$101,M8,$O$2:$O$101,O8,$B$2:$B$101,"&lt;"&amp;B8))</f>
        <v/>
      </c>
      <c r="B8" s="4" t="inlineStr">
        <is>
          <t>Ethan</t>
        </is>
      </c>
      <c r="C8" s="4" t="inlineStr">
        <is>
          <t>Newcastle</t>
        </is>
      </c>
      <c r="D8" s="2" t="inlineStr">
        <is>
          <t>Sydney Swans</t>
        </is>
      </c>
      <c r="E8" s="2" t="inlineStr">
        <is>
          <t>Richmond</t>
        </is>
      </c>
      <c r="F8" s="2" t="inlineStr">
        <is>
          <t>Port Adelaide</t>
        </is>
      </c>
      <c r="G8" s="2" t="inlineStr">
        <is>
          <t>Brisbane Lions</t>
        </is>
      </c>
      <c r="H8" s="2" t="inlineStr">
        <is>
          <t>West Coast Eagles</t>
        </is>
      </c>
      <c r="I8" s="2" t="inlineStr">
        <is>
          <t>Essendon</t>
        </is>
      </c>
      <c r="J8" s="2" t="inlineStr">
        <is>
          <t>Geelong</t>
        </is>
      </c>
      <c r="K8" s="2" t="inlineStr">
        <is>
          <t>St Kilda</t>
        </is>
      </c>
      <c r="L8" s="2" t="inlineStr">
        <is>
          <t>Western Bulldogs</t>
        </is>
      </c>
      <c r="M8" s="6">
        <f>IF(B8="","",SUM(COUNTIF(D8:L8,'Match Results'!$H$2),COUNTIF(D8:L8,'Match Results'!$H$3),COUNTIF(D8:L8,'Match Results'!$H$4),COUNTIF(D8:L8,'Match Results'!$H$5),COUNTIF(D8:L8,'Match Results'!$H$6),COUNTIF(D8:L8,'Match Results'!$H$7),COUNTIF(D8:L8,'Match Results'!$H$8),COUNTIF(D8:L8,'Match Results'!$H$9),COUNTIF(D8:L8,'Match Results'!$H$10)))</f>
        <v/>
      </c>
      <c r="N8" s="6">
        <f>IF(B8="","",COUNTIF(D8:L8,"&lt;&gt;"))</f>
        <v/>
      </c>
      <c r="O8" s="40">
        <f>IF(B8="","",IF(N8=0,0,M8/N8))</f>
        <v/>
      </c>
      <c r="P8" s="33">
        <f>IF(B8="","",IFERROR(AVERAGE('Match Results'!$I$2:$I$101),""))</f>
        <v/>
      </c>
      <c r="Q8" s="7">
        <f>IF(B8="","",M8*1)</f>
        <v/>
      </c>
      <c r="R8" s="6">
        <f>IF(B8="","",IF(A8=1,"Leader",IF(A8&lt;=3,"Top 3","Current")))</f>
        <v/>
      </c>
      <c r="S8" s="6">
        <f>IF(B8="","",IF(O8&gt;=0.75,"Excellent",IF(O8&gt;=0.5,"Competitive","Needs Improvement")))</f>
        <v/>
      </c>
      <c r="T8" s="7">
        <f>IF(B8="","",IFERROR(VLOOKUP(D8,'Match Results'!$H$2:$I$101,2,FALSE),""))</f>
        <v/>
      </c>
    </row>
    <row r="9">
      <c r="A9" s="8">
        <f>IF(B9="","",RANK(Q9,$Q$2:$Q$101,0)+COUNTIFS($Q$2:$Q$101,Q9,$M$2:$M$101,"&gt;"&amp;M9)+COUNTIFS($Q$2:$Q$101,Q9,$M$2:$M$101,M9,$O$2:$O$101,"&gt;"&amp;O9)+COUNTIFS($Q$2:$Q$101,Q9,$M$2:$M$101,M9,$O$2:$O$101,O9,$B$2:$B$101,"&lt;"&amp;B9))</f>
        <v/>
      </c>
      <c r="B9" s="4" t="inlineStr">
        <is>
          <t>Ruby</t>
        </is>
      </c>
      <c r="C9" s="4" t="inlineStr">
        <is>
          <t>Canberra</t>
        </is>
      </c>
      <c r="D9" s="2" t="inlineStr">
        <is>
          <t>Collingwood</t>
        </is>
      </c>
      <c r="E9" s="2" t="inlineStr">
        <is>
          <t>Carlton</t>
        </is>
      </c>
      <c r="F9" s="2" t="inlineStr">
        <is>
          <t>Port Adelaide</t>
        </is>
      </c>
      <c r="G9" s="2" t="inlineStr">
        <is>
          <t>Gold Coast Suns</t>
        </is>
      </c>
      <c r="H9" s="2" t="inlineStr">
        <is>
          <t>West Coast Eagles</t>
        </is>
      </c>
      <c r="I9" s="2" t="inlineStr">
        <is>
          <t>Essendon</t>
        </is>
      </c>
      <c r="J9" s="2" t="inlineStr">
        <is>
          <t>Hawthorn</t>
        </is>
      </c>
      <c r="K9" s="2" t="inlineStr">
        <is>
          <t>Port Adelaide</t>
        </is>
      </c>
      <c r="L9" s="2" t="inlineStr">
        <is>
          <t>Western Bulldogs</t>
        </is>
      </c>
      <c r="M9" s="8">
        <f>IF(B9="","",SUM(COUNTIF(D9:L9,'Match Results'!$H$2),COUNTIF(D9:L9,'Match Results'!$H$3),COUNTIF(D9:L9,'Match Results'!$H$4),COUNTIF(D9:L9,'Match Results'!$H$5),COUNTIF(D9:L9,'Match Results'!$H$6),COUNTIF(D9:L9,'Match Results'!$H$7),COUNTIF(D9:L9,'Match Results'!$H$8),COUNTIF(D9:L9,'Match Results'!$H$9),COUNTIF(D9:L9,'Match Results'!$H$10)))</f>
        <v/>
      </c>
      <c r="N9" s="8">
        <f>IF(B9="","",COUNTIF(D9:L9,"&lt;&gt;"))</f>
        <v/>
      </c>
      <c r="O9" s="41">
        <f>IF(B9="","",IF(N9=0,0,M9/N9))</f>
        <v/>
      </c>
      <c r="P9" s="35">
        <f>IF(B9="","",IFERROR(AVERAGE('Match Results'!$I$2:$I$101),""))</f>
        <v/>
      </c>
      <c r="Q9" s="9">
        <f>IF(B9="","",M9*1)</f>
        <v/>
      </c>
      <c r="R9" s="8">
        <f>IF(B9="","",IF(A9=1,"Leader",IF(A9&lt;=3,"Top 3","Current")))</f>
        <v/>
      </c>
      <c r="S9" s="8">
        <f>IF(B9="","",IF(O9&gt;=0.75,"Excellent",IF(O9&gt;=0.5,"Competitive","Needs Improvement")))</f>
        <v/>
      </c>
      <c r="T9" s="9">
        <f>IF(B9="","",IFERROR(VLOOKUP(D9,'Match Results'!$H$2:$I$101,2,FALSE),""))</f>
        <v/>
      </c>
    </row>
    <row r="10">
      <c r="A10" s="6">
        <f>IF(B10="","",RANK(Q10,$Q$2:$Q$101,0)+COUNTIFS($Q$2:$Q$101,Q10,$M$2:$M$101,"&gt;"&amp;M10)+COUNTIFS($Q$2:$Q$101,Q10,$M$2:$M$101,M10,$O$2:$O$101,"&gt;"&amp;O10)+COUNTIFS($Q$2:$Q$101,Q10,$M$2:$M$101,M10,$O$2:$O$101,O10,$B$2:$B$101,"&lt;"&amp;B10))</f>
        <v/>
      </c>
      <c r="B10" s="4" t="inlineStr">
        <is>
          <t>Cooper</t>
        </is>
      </c>
      <c r="C10" s="4" t="inlineStr">
        <is>
          <t>Wollongong</t>
        </is>
      </c>
      <c r="D10" s="2" t="inlineStr">
        <is>
          <t>Collingwood</t>
        </is>
      </c>
      <c r="E10" s="2" t="inlineStr">
        <is>
          <t>Richmond</t>
        </is>
      </c>
      <c r="F10" s="2" t="inlineStr">
        <is>
          <t>Port Adelaide</t>
        </is>
      </c>
      <c r="G10" s="2" t="inlineStr">
        <is>
          <t>Gold Coast Suns</t>
        </is>
      </c>
      <c r="H10" s="2" t="inlineStr">
        <is>
          <t>West Coast Eagles</t>
        </is>
      </c>
      <c r="I10" s="2" t="inlineStr">
        <is>
          <t>Essendon</t>
        </is>
      </c>
      <c r="J10" s="2" t="inlineStr">
        <is>
          <t>Hawthorn</t>
        </is>
      </c>
      <c r="K10" s="2" t="inlineStr">
        <is>
          <t>St Kilda</t>
        </is>
      </c>
      <c r="L10" s="2" t="inlineStr">
        <is>
          <t>GWS Giants</t>
        </is>
      </c>
      <c r="M10" s="6">
        <f>IF(B10="","",SUM(COUNTIF(D10:L10,'Match Results'!$H$2),COUNTIF(D10:L10,'Match Results'!$H$3),COUNTIF(D10:L10,'Match Results'!$H$4),COUNTIF(D10:L10,'Match Results'!$H$5),COUNTIF(D10:L10,'Match Results'!$H$6),COUNTIF(D10:L10,'Match Results'!$H$7),COUNTIF(D10:L10,'Match Results'!$H$8),COUNTIF(D10:L10,'Match Results'!$H$9),COUNTIF(D10:L10,'Match Results'!$H$10)))</f>
        <v/>
      </c>
      <c r="N10" s="6">
        <f>IF(B10="","",COUNTIF(D10:L10,"&lt;&gt;"))</f>
        <v/>
      </c>
      <c r="O10" s="40">
        <f>IF(B10="","",IF(N10=0,0,M10/N10))</f>
        <v/>
      </c>
      <c r="P10" s="33">
        <f>IF(B10="","",IFERROR(AVERAGE('Match Results'!$I$2:$I$101),""))</f>
        <v/>
      </c>
      <c r="Q10" s="7">
        <f>IF(B10="","",M10*1)</f>
        <v/>
      </c>
      <c r="R10" s="6">
        <f>IF(B10="","",IF(A10=1,"Leader",IF(A10&lt;=3,"Top 3","Current")))</f>
        <v/>
      </c>
      <c r="S10" s="6">
        <f>IF(B10="","",IF(O10&gt;=0.75,"Excellent",IF(O10&gt;=0.5,"Competitive","Needs Improvement")))</f>
        <v/>
      </c>
      <c r="T10" s="7">
        <f>IF(B10="","",IFERROR(VLOOKUP(D10,'Match Results'!$H$2:$I$101,2,FALSE),""))</f>
        <v/>
      </c>
    </row>
    <row r="11">
      <c r="A11" s="8">
        <f>IF(B11="","",RANK(Q11,$Q$2:$Q$101,0)+COUNTIFS($Q$2:$Q$101,Q11,$M$2:$M$101,"&gt;"&amp;M11)+COUNTIFS($Q$2:$Q$101,Q11,$M$2:$M$101,M11,$O$2:$O$101,"&gt;"&amp;O11)+COUNTIFS($Q$2:$Q$101,Q11,$M$2:$M$101,M11,$O$2:$O$101,O11,$B$2:$B$101,"&lt;"&amp;B11))</f>
        <v/>
      </c>
      <c r="B11" s="4" t="n"/>
      <c r="C11" s="4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8">
        <f>IF(B11="","",SUM(COUNTIF(D11:L11,'Match Results'!$H$2),COUNTIF(D11:L11,'Match Results'!$H$3),COUNTIF(D11:L11,'Match Results'!$H$4),COUNTIF(D11:L11,'Match Results'!$H$5),COUNTIF(D11:L11,'Match Results'!$H$6),COUNTIF(D11:L11,'Match Results'!$H$7),COUNTIF(D11:L11,'Match Results'!$H$8),COUNTIF(D11:L11,'Match Results'!$H$9),COUNTIF(D11:L11,'Match Results'!$H$10)))</f>
        <v/>
      </c>
      <c r="N11" s="8">
        <f>IF(B11="","",COUNTIF(D11:L11,"&lt;&gt;"))</f>
        <v/>
      </c>
      <c r="O11" s="41">
        <f>IF(B11="","",IF(N11=0,0,M11/N11))</f>
        <v/>
      </c>
      <c r="P11" s="35">
        <f>IF(B11="","",IFERROR(AVERAGE('Match Results'!$I$2:$I$101),""))</f>
        <v/>
      </c>
      <c r="Q11" s="9">
        <f>IF(B11="","",M11*1)</f>
        <v/>
      </c>
      <c r="R11" s="8">
        <f>IF(B11="","",IF(A11=1,"Leader",IF(A11&lt;=3,"Top 3","Current")))</f>
        <v/>
      </c>
      <c r="S11" s="8">
        <f>IF(B11="","",IF(O11&gt;=0.75,"Excellent",IF(O11&gt;=0.5,"Competitive","Needs Improvement")))</f>
        <v/>
      </c>
      <c r="T11" s="9">
        <f>IF(B11="","",IFERROR(VLOOKUP(D11,'Match Results'!$H$2:$I$101,2,FALSE),""))</f>
        <v/>
      </c>
    </row>
    <row r="12">
      <c r="A12" s="6">
        <f>IF(B12="","",RANK(Q12,$Q$2:$Q$101,0)+COUNTIFS($Q$2:$Q$101,Q12,$M$2:$M$101,"&gt;"&amp;M12)+COUNTIFS($Q$2:$Q$101,Q12,$M$2:$M$101,M12,$O$2:$O$101,"&gt;"&amp;O12)+COUNTIFS($Q$2:$Q$101,Q12,$M$2:$M$101,M12,$O$2:$O$101,O12,$B$2:$B$101,"&lt;"&amp;B12))</f>
        <v/>
      </c>
      <c r="B12" s="4" t="n"/>
      <c r="C12" s="4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6">
        <f>IF(B12="","",SUM(COUNTIF(D12:L12,'Match Results'!$H$2),COUNTIF(D12:L12,'Match Results'!$H$3),COUNTIF(D12:L12,'Match Results'!$H$4),COUNTIF(D12:L12,'Match Results'!$H$5),COUNTIF(D12:L12,'Match Results'!$H$6),COUNTIF(D12:L12,'Match Results'!$H$7),COUNTIF(D12:L12,'Match Results'!$H$8),COUNTIF(D12:L12,'Match Results'!$H$9),COUNTIF(D12:L12,'Match Results'!$H$10)))</f>
        <v/>
      </c>
      <c r="N12" s="6">
        <f>IF(B12="","",COUNTIF(D12:L12,"&lt;&gt;"))</f>
        <v/>
      </c>
      <c r="O12" s="40">
        <f>IF(B12="","",IF(N12=0,0,M12/N12))</f>
        <v/>
      </c>
      <c r="P12" s="33">
        <f>IF(B12="","",IFERROR(AVERAGE('Match Results'!$I$2:$I$101),""))</f>
        <v/>
      </c>
      <c r="Q12" s="7">
        <f>IF(B12="","",M12*1)</f>
        <v/>
      </c>
      <c r="R12" s="6">
        <f>IF(B12="","",IF(A12=1,"Leader",IF(A12&lt;=3,"Top 3","Current")))</f>
        <v/>
      </c>
      <c r="S12" s="6">
        <f>IF(B12="","",IF(O12&gt;=0.75,"Excellent",IF(O12&gt;=0.5,"Competitive","Needs Improvement")))</f>
        <v/>
      </c>
      <c r="T12" s="7">
        <f>IF(B12="","",IFERROR(VLOOKUP(D12,'Match Results'!$H$2:$I$101,2,FALSE),""))</f>
        <v/>
      </c>
    </row>
    <row r="13">
      <c r="A13" s="8">
        <f>IF(B13="","",RANK(Q13,$Q$2:$Q$101,0)+COUNTIFS($Q$2:$Q$101,Q13,$M$2:$M$101,"&gt;"&amp;M13)+COUNTIFS($Q$2:$Q$101,Q13,$M$2:$M$101,M13,$O$2:$O$101,"&gt;"&amp;O13)+COUNTIFS($Q$2:$Q$101,Q13,$M$2:$M$101,M13,$O$2:$O$101,O13,$B$2:$B$101,"&lt;"&amp;B13))</f>
        <v/>
      </c>
      <c r="B13" s="4" t="n"/>
      <c r="C13" s="4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8">
        <f>IF(B13="","",SUM(COUNTIF(D13:L13,'Match Results'!$H$2),COUNTIF(D13:L13,'Match Results'!$H$3),COUNTIF(D13:L13,'Match Results'!$H$4),COUNTIF(D13:L13,'Match Results'!$H$5),COUNTIF(D13:L13,'Match Results'!$H$6),COUNTIF(D13:L13,'Match Results'!$H$7),COUNTIF(D13:L13,'Match Results'!$H$8),COUNTIF(D13:L13,'Match Results'!$H$9),COUNTIF(D13:L13,'Match Results'!$H$10)))</f>
        <v/>
      </c>
      <c r="N13" s="8">
        <f>IF(B13="","",COUNTIF(D13:L13,"&lt;&gt;"))</f>
        <v/>
      </c>
      <c r="O13" s="41">
        <f>IF(B13="","",IF(N13=0,0,M13/N13))</f>
        <v/>
      </c>
      <c r="P13" s="35">
        <f>IF(B13="","",IFERROR(AVERAGE('Match Results'!$I$2:$I$101),""))</f>
        <v/>
      </c>
      <c r="Q13" s="9">
        <f>IF(B13="","",M13*1)</f>
        <v/>
      </c>
      <c r="R13" s="8">
        <f>IF(B13="","",IF(A13=1,"Leader",IF(A13&lt;=3,"Top 3","Current")))</f>
        <v/>
      </c>
      <c r="S13" s="8">
        <f>IF(B13="","",IF(O13&gt;=0.75,"Excellent",IF(O13&gt;=0.5,"Competitive","Needs Improvement")))</f>
        <v/>
      </c>
      <c r="T13" s="9">
        <f>IF(B13="","",IFERROR(VLOOKUP(D13,'Match Results'!$H$2:$I$101,2,FALSE),""))</f>
        <v/>
      </c>
    </row>
    <row r="14">
      <c r="A14" s="6">
        <f>IF(B14="","",RANK(Q14,$Q$2:$Q$101,0)+COUNTIFS($Q$2:$Q$101,Q14,$M$2:$M$101,"&gt;"&amp;M14)+COUNTIFS($Q$2:$Q$101,Q14,$M$2:$M$101,M14,$O$2:$O$101,"&gt;"&amp;O14)+COUNTIFS($Q$2:$Q$101,Q14,$M$2:$M$101,M14,$O$2:$O$101,O14,$B$2:$B$101,"&lt;"&amp;B14))</f>
        <v/>
      </c>
      <c r="B14" s="4" t="n"/>
      <c r="C14" s="4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6">
        <f>IF(B14="","",SUM(COUNTIF(D14:L14,'Match Results'!$H$2),COUNTIF(D14:L14,'Match Results'!$H$3),COUNTIF(D14:L14,'Match Results'!$H$4),COUNTIF(D14:L14,'Match Results'!$H$5),COUNTIF(D14:L14,'Match Results'!$H$6),COUNTIF(D14:L14,'Match Results'!$H$7),COUNTIF(D14:L14,'Match Results'!$H$8),COUNTIF(D14:L14,'Match Results'!$H$9),COUNTIF(D14:L14,'Match Results'!$H$10)))</f>
        <v/>
      </c>
      <c r="N14" s="6">
        <f>IF(B14="","",COUNTIF(D14:L14,"&lt;&gt;"))</f>
        <v/>
      </c>
      <c r="O14" s="40">
        <f>IF(B14="","",IF(N14=0,0,M14/N14))</f>
        <v/>
      </c>
      <c r="P14" s="33">
        <f>IF(B14="","",IFERROR(AVERAGE('Match Results'!$I$2:$I$101),""))</f>
        <v/>
      </c>
      <c r="Q14" s="7">
        <f>IF(B14="","",M14*1)</f>
        <v/>
      </c>
      <c r="R14" s="6">
        <f>IF(B14="","",IF(A14=1,"Leader",IF(A14&lt;=3,"Top 3","Current")))</f>
        <v/>
      </c>
      <c r="S14" s="6">
        <f>IF(B14="","",IF(O14&gt;=0.75,"Excellent",IF(O14&gt;=0.5,"Competitive","Needs Improvement")))</f>
        <v/>
      </c>
      <c r="T14" s="7">
        <f>IF(B14="","",IFERROR(VLOOKUP(D14,'Match Results'!$H$2:$I$101,2,FALSE),""))</f>
        <v/>
      </c>
    </row>
    <row r="15">
      <c r="A15" s="8">
        <f>IF(B15="","",RANK(Q15,$Q$2:$Q$101,0)+COUNTIFS($Q$2:$Q$101,Q15,$M$2:$M$101,"&gt;"&amp;M15)+COUNTIFS($Q$2:$Q$101,Q15,$M$2:$M$101,M15,$O$2:$O$101,"&gt;"&amp;O15)+COUNTIFS($Q$2:$Q$101,Q15,$M$2:$M$101,M15,$O$2:$O$101,O15,$B$2:$B$101,"&lt;"&amp;B15))</f>
        <v/>
      </c>
      <c r="B15" s="4" t="n"/>
      <c r="C15" s="4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8">
        <f>IF(B15="","",SUM(COUNTIF(D15:L15,'Match Results'!$H$2),COUNTIF(D15:L15,'Match Results'!$H$3),COUNTIF(D15:L15,'Match Results'!$H$4),COUNTIF(D15:L15,'Match Results'!$H$5),COUNTIF(D15:L15,'Match Results'!$H$6),COUNTIF(D15:L15,'Match Results'!$H$7),COUNTIF(D15:L15,'Match Results'!$H$8),COUNTIF(D15:L15,'Match Results'!$H$9),COUNTIF(D15:L15,'Match Results'!$H$10)))</f>
        <v/>
      </c>
      <c r="N15" s="8">
        <f>IF(B15="","",COUNTIF(D15:L15,"&lt;&gt;"))</f>
        <v/>
      </c>
      <c r="O15" s="41">
        <f>IF(B15="","",IF(N15=0,0,M15/N15))</f>
        <v/>
      </c>
      <c r="P15" s="35">
        <f>IF(B15="","",IFERROR(AVERAGE('Match Results'!$I$2:$I$101),""))</f>
        <v/>
      </c>
      <c r="Q15" s="9">
        <f>IF(B15="","",M15*1)</f>
        <v/>
      </c>
      <c r="R15" s="8">
        <f>IF(B15="","",IF(A15=1,"Leader",IF(A15&lt;=3,"Top 3","Current")))</f>
        <v/>
      </c>
      <c r="S15" s="8">
        <f>IF(B15="","",IF(O15&gt;=0.75,"Excellent",IF(O15&gt;=0.5,"Competitive","Needs Improvement")))</f>
        <v/>
      </c>
      <c r="T15" s="9">
        <f>IF(B15="","",IFERROR(VLOOKUP(D15,'Match Results'!$H$2:$I$101,2,FALSE),""))</f>
        <v/>
      </c>
    </row>
    <row r="16">
      <c r="A16" s="6">
        <f>IF(B16="","",RANK(Q16,$Q$2:$Q$101,0)+COUNTIFS($Q$2:$Q$101,Q16,$M$2:$M$101,"&gt;"&amp;M16)+COUNTIFS($Q$2:$Q$101,Q16,$M$2:$M$101,M16,$O$2:$O$101,"&gt;"&amp;O16)+COUNTIFS($Q$2:$Q$101,Q16,$M$2:$M$101,M16,$O$2:$O$101,O16,$B$2:$B$101,"&lt;"&amp;B16))</f>
        <v/>
      </c>
      <c r="B16" s="4" t="n"/>
      <c r="C16" s="4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6">
        <f>IF(B16="","",SUM(COUNTIF(D16:L16,'Match Results'!$H$2),COUNTIF(D16:L16,'Match Results'!$H$3),COUNTIF(D16:L16,'Match Results'!$H$4),COUNTIF(D16:L16,'Match Results'!$H$5),COUNTIF(D16:L16,'Match Results'!$H$6),COUNTIF(D16:L16,'Match Results'!$H$7),COUNTIF(D16:L16,'Match Results'!$H$8),COUNTIF(D16:L16,'Match Results'!$H$9),COUNTIF(D16:L16,'Match Results'!$H$10)))</f>
        <v/>
      </c>
      <c r="N16" s="6">
        <f>IF(B16="","",COUNTIF(D16:L16,"&lt;&gt;"))</f>
        <v/>
      </c>
      <c r="O16" s="40">
        <f>IF(B16="","",IF(N16=0,0,M16/N16))</f>
        <v/>
      </c>
      <c r="P16" s="33">
        <f>IF(B16="","",IFERROR(AVERAGE('Match Results'!$I$2:$I$101),""))</f>
        <v/>
      </c>
      <c r="Q16" s="7">
        <f>IF(B16="","",M16*1)</f>
        <v/>
      </c>
      <c r="R16" s="6">
        <f>IF(B16="","",IF(A16=1,"Leader",IF(A16&lt;=3,"Top 3","Current")))</f>
        <v/>
      </c>
      <c r="S16" s="6">
        <f>IF(B16="","",IF(O16&gt;=0.75,"Excellent",IF(O16&gt;=0.5,"Competitive","Needs Improvement")))</f>
        <v/>
      </c>
      <c r="T16" s="7">
        <f>IF(B16="","",IFERROR(VLOOKUP(D16,'Match Results'!$H$2:$I$101,2,FALSE),""))</f>
        <v/>
      </c>
    </row>
    <row r="17">
      <c r="A17" s="8">
        <f>IF(B17="","",RANK(Q17,$Q$2:$Q$101,0)+COUNTIFS($Q$2:$Q$101,Q17,$M$2:$M$101,"&gt;"&amp;M17)+COUNTIFS($Q$2:$Q$101,Q17,$M$2:$M$101,M17,$O$2:$O$101,"&gt;"&amp;O17)+COUNTIFS($Q$2:$Q$101,Q17,$M$2:$M$101,M17,$O$2:$O$101,O17,$B$2:$B$101,"&lt;"&amp;B17))</f>
        <v/>
      </c>
      <c r="B17" s="4" t="n"/>
      <c r="C17" s="4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8">
        <f>IF(B17="","",SUM(COUNTIF(D17:L17,'Match Results'!$H$2),COUNTIF(D17:L17,'Match Results'!$H$3),COUNTIF(D17:L17,'Match Results'!$H$4),COUNTIF(D17:L17,'Match Results'!$H$5),COUNTIF(D17:L17,'Match Results'!$H$6),COUNTIF(D17:L17,'Match Results'!$H$7),COUNTIF(D17:L17,'Match Results'!$H$8),COUNTIF(D17:L17,'Match Results'!$H$9),COUNTIF(D17:L17,'Match Results'!$H$10)))</f>
        <v/>
      </c>
      <c r="N17" s="8">
        <f>IF(B17="","",COUNTIF(D17:L17,"&lt;&gt;"))</f>
        <v/>
      </c>
      <c r="O17" s="41">
        <f>IF(B17="","",IF(N17=0,0,M17/N17))</f>
        <v/>
      </c>
      <c r="P17" s="35">
        <f>IF(B17="","",IFERROR(AVERAGE('Match Results'!$I$2:$I$101),""))</f>
        <v/>
      </c>
      <c r="Q17" s="9">
        <f>IF(B17="","",M17*1)</f>
        <v/>
      </c>
      <c r="R17" s="8">
        <f>IF(B17="","",IF(A17=1,"Leader",IF(A17&lt;=3,"Top 3","Current")))</f>
        <v/>
      </c>
      <c r="S17" s="8">
        <f>IF(B17="","",IF(O17&gt;=0.75,"Excellent",IF(O17&gt;=0.5,"Competitive","Needs Improvement")))</f>
        <v/>
      </c>
      <c r="T17" s="9">
        <f>IF(B17="","",IFERROR(VLOOKUP(D17,'Match Results'!$H$2:$I$101,2,FALSE),""))</f>
        <v/>
      </c>
    </row>
    <row r="18">
      <c r="A18" s="6">
        <f>IF(B18="","",RANK(Q18,$Q$2:$Q$101,0)+COUNTIFS($Q$2:$Q$101,Q18,$M$2:$M$101,"&gt;"&amp;M18)+COUNTIFS($Q$2:$Q$101,Q18,$M$2:$M$101,M18,$O$2:$O$101,"&gt;"&amp;O18)+COUNTIFS($Q$2:$Q$101,Q18,$M$2:$M$101,M18,$O$2:$O$101,O18,$B$2:$B$101,"&lt;"&amp;B18))</f>
        <v/>
      </c>
      <c r="B18" s="4" t="n"/>
      <c r="C18" s="4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6">
        <f>IF(B18="","",SUM(COUNTIF(D18:L18,'Match Results'!$H$2),COUNTIF(D18:L18,'Match Results'!$H$3),COUNTIF(D18:L18,'Match Results'!$H$4),COUNTIF(D18:L18,'Match Results'!$H$5),COUNTIF(D18:L18,'Match Results'!$H$6),COUNTIF(D18:L18,'Match Results'!$H$7),COUNTIF(D18:L18,'Match Results'!$H$8),COUNTIF(D18:L18,'Match Results'!$H$9),COUNTIF(D18:L18,'Match Results'!$H$10)))</f>
        <v/>
      </c>
      <c r="N18" s="6">
        <f>IF(B18="","",COUNTIF(D18:L18,"&lt;&gt;"))</f>
        <v/>
      </c>
      <c r="O18" s="40">
        <f>IF(B18="","",IF(N18=0,0,M18/N18))</f>
        <v/>
      </c>
      <c r="P18" s="33">
        <f>IF(B18="","",IFERROR(AVERAGE('Match Results'!$I$2:$I$101),""))</f>
        <v/>
      </c>
      <c r="Q18" s="7">
        <f>IF(B18="","",M18*1)</f>
        <v/>
      </c>
      <c r="R18" s="6">
        <f>IF(B18="","",IF(A18=1,"Leader",IF(A18&lt;=3,"Top 3","Current")))</f>
        <v/>
      </c>
      <c r="S18" s="6">
        <f>IF(B18="","",IF(O18&gt;=0.75,"Excellent",IF(O18&gt;=0.5,"Competitive","Needs Improvement")))</f>
        <v/>
      </c>
      <c r="T18" s="7">
        <f>IF(B18="","",IFERROR(VLOOKUP(D18,'Match Results'!$H$2:$I$101,2,FALSE),""))</f>
        <v/>
      </c>
    </row>
    <row r="19">
      <c r="A19" s="8">
        <f>IF(B19="","",RANK(Q19,$Q$2:$Q$101,0)+COUNTIFS($Q$2:$Q$101,Q19,$M$2:$M$101,"&gt;"&amp;M19)+COUNTIFS($Q$2:$Q$101,Q19,$M$2:$M$101,M19,$O$2:$O$101,"&gt;"&amp;O19)+COUNTIFS($Q$2:$Q$101,Q19,$M$2:$M$101,M19,$O$2:$O$101,O19,$B$2:$B$101,"&lt;"&amp;B19))</f>
        <v/>
      </c>
      <c r="B19" s="4" t="n"/>
      <c r="C19" s="4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8">
        <f>IF(B19="","",SUM(COUNTIF(D19:L19,'Match Results'!$H$2),COUNTIF(D19:L19,'Match Results'!$H$3),COUNTIF(D19:L19,'Match Results'!$H$4),COUNTIF(D19:L19,'Match Results'!$H$5),COUNTIF(D19:L19,'Match Results'!$H$6),COUNTIF(D19:L19,'Match Results'!$H$7),COUNTIF(D19:L19,'Match Results'!$H$8),COUNTIF(D19:L19,'Match Results'!$H$9),COUNTIF(D19:L19,'Match Results'!$H$10)))</f>
        <v/>
      </c>
      <c r="N19" s="8">
        <f>IF(B19="","",COUNTIF(D19:L19,"&lt;&gt;"))</f>
        <v/>
      </c>
      <c r="O19" s="41">
        <f>IF(B19="","",IF(N19=0,0,M19/N19))</f>
        <v/>
      </c>
      <c r="P19" s="35">
        <f>IF(B19="","",IFERROR(AVERAGE('Match Results'!$I$2:$I$101),""))</f>
        <v/>
      </c>
      <c r="Q19" s="9">
        <f>IF(B19="","",M19*1)</f>
        <v/>
      </c>
      <c r="R19" s="8">
        <f>IF(B19="","",IF(A19=1,"Leader",IF(A19&lt;=3,"Top 3","Current")))</f>
        <v/>
      </c>
      <c r="S19" s="8">
        <f>IF(B19="","",IF(O19&gt;=0.75,"Excellent",IF(O19&gt;=0.5,"Competitive","Needs Improvement")))</f>
        <v/>
      </c>
      <c r="T19" s="9">
        <f>IF(B19="","",IFERROR(VLOOKUP(D19,'Match Results'!$H$2:$I$101,2,FALSE),""))</f>
        <v/>
      </c>
    </row>
    <row r="20">
      <c r="A20" s="6">
        <f>IF(B20="","",RANK(Q20,$Q$2:$Q$101,0)+COUNTIFS($Q$2:$Q$101,Q20,$M$2:$M$101,"&gt;"&amp;M20)+COUNTIFS($Q$2:$Q$101,Q20,$M$2:$M$101,M20,$O$2:$O$101,"&gt;"&amp;O20)+COUNTIFS($Q$2:$Q$101,Q20,$M$2:$M$101,M20,$O$2:$O$101,O20,$B$2:$B$101,"&lt;"&amp;B20))</f>
        <v/>
      </c>
      <c r="B20" s="4" t="n"/>
      <c r="C20" s="4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6">
        <f>IF(B20="","",SUM(COUNTIF(D20:L20,'Match Results'!$H$2),COUNTIF(D20:L20,'Match Results'!$H$3),COUNTIF(D20:L20,'Match Results'!$H$4),COUNTIF(D20:L20,'Match Results'!$H$5),COUNTIF(D20:L20,'Match Results'!$H$6),COUNTIF(D20:L20,'Match Results'!$H$7),COUNTIF(D20:L20,'Match Results'!$H$8),COUNTIF(D20:L20,'Match Results'!$H$9),COUNTIF(D20:L20,'Match Results'!$H$10)))</f>
        <v/>
      </c>
      <c r="N20" s="6">
        <f>IF(B20="","",COUNTIF(D20:L20,"&lt;&gt;"))</f>
        <v/>
      </c>
      <c r="O20" s="40">
        <f>IF(B20="","",IF(N20=0,0,M20/N20))</f>
        <v/>
      </c>
      <c r="P20" s="33">
        <f>IF(B20="","",IFERROR(AVERAGE('Match Results'!$I$2:$I$101),""))</f>
        <v/>
      </c>
      <c r="Q20" s="7">
        <f>IF(B20="","",M20*1)</f>
        <v/>
      </c>
      <c r="R20" s="6">
        <f>IF(B20="","",IF(A20=1,"Leader",IF(A20&lt;=3,"Top 3","Current")))</f>
        <v/>
      </c>
      <c r="S20" s="6">
        <f>IF(B20="","",IF(O20&gt;=0.75,"Excellent",IF(O20&gt;=0.5,"Competitive","Needs Improvement")))</f>
        <v/>
      </c>
      <c r="T20" s="7">
        <f>IF(B20="","",IFERROR(VLOOKUP(D20,'Match Results'!$H$2:$I$101,2,FALSE),""))</f>
        <v/>
      </c>
    </row>
    <row r="21">
      <c r="A21" s="8">
        <f>IF(B21="","",RANK(Q21,$Q$2:$Q$101,0)+COUNTIFS($Q$2:$Q$101,Q21,$M$2:$M$101,"&gt;"&amp;M21)+COUNTIFS($Q$2:$Q$101,Q21,$M$2:$M$101,M21,$O$2:$O$101,"&gt;"&amp;O21)+COUNTIFS($Q$2:$Q$101,Q21,$M$2:$M$101,M21,$O$2:$O$101,O21,$B$2:$B$101,"&lt;"&amp;B21))</f>
        <v/>
      </c>
      <c r="B21" s="4" t="n"/>
      <c r="C21" s="4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8">
        <f>IF(B21="","",SUM(COUNTIF(D21:L21,'Match Results'!$H$2),COUNTIF(D21:L21,'Match Results'!$H$3),COUNTIF(D21:L21,'Match Results'!$H$4),COUNTIF(D21:L21,'Match Results'!$H$5),COUNTIF(D21:L21,'Match Results'!$H$6),COUNTIF(D21:L21,'Match Results'!$H$7),COUNTIF(D21:L21,'Match Results'!$H$8),COUNTIF(D21:L21,'Match Results'!$H$9),COUNTIF(D21:L21,'Match Results'!$H$10)))</f>
        <v/>
      </c>
      <c r="N21" s="8">
        <f>IF(B21="","",COUNTIF(D21:L21,"&lt;&gt;"))</f>
        <v/>
      </c>
      <c r="O21" s="41">
        <f>IF(B21="","",IF(N21=0,0,M21/N21))</f>
        <v/>
      </c>
      <c r="P21" s="35">
        <f>IF(B21="","",IFERROR(AVERAGE('Match Results'!$I$2:$I$101),""))</f>
        <v/>
      </c>
      <c r="Q21" s="9">
        <f>IF(B21="","",M21*1)</f>
        <v/>
      </c>
      <c r="R21" s="8">
        <f>IF(B21="","",IF(A21=1,"Leader",IF(A21&lt;=3,"Top 3","Current")))</f>
        <v/>
      </c>
      <c r="S21" s="8">
        <f>IF(B21="","",IF(O21&gt;=0.75,"Excellent",IF(O21&gt;=0.5,"Competitive","Needs Improvement")))</f>
        <v/>
      </c>
      <c r="T21" s="9">
        <f>IF(B21="","",IFERROR(VLOOKUP(D21,'Match Results'!$H$2:$I$101,2,FALSE),""))</f>
        <v/>
      </c>
    </row>
    <row r="22">
      <c r="A22" s="6">
        <f>IF(B22="","",RANK(Q22,$Q$2:$Q$101,0)+COUNTIFS($Q$2:$Q$101,Q22,$M$2:$M$101,"&gt;"&amp;M22)+COUNTIFS($Q$2:$Q$101,Q22,$M$2:$M$101,M22,$O$2:$O$101,"&gt;"&amp;O22)+COUNTIFS($Q$2:$Q$101,Q22,$M$2:$M$101,M22,$O$2:$O$101,O22,$B$2:$B$101,"&lt;"&amp;B22))</f>
        <v/>
      </c>
      <c r="B22" s="4" t="n"/>
      <c r="C22" s="4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6">
        <f>IF(B22="","",SUM(COUNTIF(D22:L22,'Match Results'!$H$2),COUNTIF(D22:L22,'Match Results'!$H$3),COUNTIF(D22:L22,'Match Results'!$H$4),COUNTIF(D22:L22,'Match Results'!$H$5),COUNTIF(D22:L22,'Match Results'!$H$6),COUNTIF(D22:L22,'Match Results'!$H$7),COUNTIF(D22:L22,'Match Results'!$H$8),COUNTIF(D22:L22,'Match Results'!$H$9),COUNTIF(D22:L22,'Match Results'!$H$10)))</f>
        <v/>
      </c>
      <c r="N22" s="6">
        <f>IF(B22="","",COUNTIF(D22:L22,"&lt;&gt;"))</f>
        <v/>
      </c>
      <c r="O22" s="40">
        <f>IF(B22="","",IF(N22=0,0,M22/N22))</f>
        <v/>
      </c>
      <c r="P22" s="33">
        <f>IF(B22="","",IFERROR(AVERAGE('Match Results'!$I$2:$I$101),""))</f>
        <v/>
      </c>
      <c r="Q22" s="7">
        <f>IF(B22="","",M22*1)</f>
        <v/>
      </c>
      <c r="R22" s="6">
        <f>IF(B22="","",IF(A22=1,"Leader",IF(A22&lt;=3,"Top 3","Current")))</f>
        <v/>
      </c>
      <c r="S22" s="6">
        <f>IF(B22="","",IF(O22&gt;=0.75,"Excellent",IF(O22&gt;=0.5,"Competitive","Needs Improvement")))</f>
        <v/>
      </c>
      <c r="T22" s="7">
        <f>IF(B22="","",IFERROR(VLOOKUP(D22,'Match Results'!$H$2:$I$101,2,FALSE),""))</f>
        <v/>
      </c>
    </row>
    <row r="23">
      <c r="A23" s="8">
        <f>IF(B23="","",RANK(Q23,$Q$2:$Q$101,0)+COUNTIFS($Q$2:$Q$101,Q23,$M$2:$M$101,"&gt;"&amp;M23)+COUNTIFS($Q$2:$Q$101,Q23,$M$2:$M$101,M23,$O$2:$O$101,"&gt;"&amp;O23)+COUNTIFS($Q$2:$Q$101,Q23,$M$2:$M$101,M23,$O$2:$O$101,O23,$B$2:$B$101,"&lt;"&amp;B23))</f>
        <v/>
      </c>
      <c r="B23" s="4" t="n"/>
      <c r="C23" s="4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8">
        <f>IF(B23="","",SUM(COUNTIF(D23:L23,'Match Results'!$H$2),COUNTIF(D23:L23,'Match Results'!$H$3),COUNTIF(D23:L23,'Match Results'!$H$4),COUNTIF(D23:L23,'Match Results'!$H$5),COUNTIF(D23:L23,'Match Results'!$H$6),COUNTIF(D23:L23,'Match Results'!$H$7),COUNTIF(D23:L23,'Match Results'!$H$8),COUNTIF(D23:L23,'Match Results'!$H$9),COUNTIF(D23:L23,'Match Results'!$H$10)))</f>
        <v/>
      </c>
      <c r="N23" s="8">
        <f>IF(B23="","",COUNTIF(D23:L23,"&lt;&gt;"))</f>
        <v/>
      </c>
      <c r="O23" s="41">
        <f>IF(B23="","",IF(N23=0,0,M23/N23))</f>
        <v/>
      </c>
      <c r="P23" s="35">
        <f>IF(B23="","",IFERROR(AVERAGE('Match Results'!$I$2:$I$101),""))</f>
        <v/>
      </c>
      <c r="Q23" s="9">
        <f>IF(B23="","",M23*1)</f>
        <v/>
      </c>
      <c r="R23" s="8">
        <f>IF(B23="","",IF(A23=1,"Leader",IF(A23&lt;=3,"Top 3","Current")))</f>
        <v/>
      </c>
      <c r="S23" s="8">
        <f>IF(B23="","",IF(O23&gt;=0.75,"Excellent",IF(O23&gt;=0.5,"Competitive","Needs Improvement")))</f>
        <v/>
      </c>
      <c r="T23" s="9">
        <f>IF(B23="","",IFERROR(VLOOKUP(D23,'Match Results'!$H$2:$I$101,2,FALSE),""))</f>
        <v/>
      </c>
    </row>
    <row r="24">
      <c r="A24" s="6">
        <f>IF(B24="","",RANK(Q24,$Q$2:$Q$101,0)+COUNTIFS($Q$2:$Q$101,Q24,$M$2:$M$101,"&gt;"&amp;M24)+COUNTIFS($Q$2:$Q$101,Q24,$M$2:$M$101,M24,$O$2:$O$101,"&gt;"&amp;O24)+COUNTIFS($Q$2:$Q$101,Q24,$M$2:$M$101,M24,$O$2:$O$101,O24,$B$2:$B$101,"&lt;"&amp;B24))</f>
        <v/>
      </c>
      <c r="B24" s="4" t="n"/>
      <c r="C24" s="4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6">
        <f>IF(B24="","",SUM(COUNTIF(D24:L24,'Match Results'!$H$2),COUNTIF(D24:L24,'Match Results'!$H$3),COUNTIF(D24:L24,'Match Results'!$H$4),COUNTIF(D24:L24,'Match Results'!$H$5),COUNTIF(D24:L24,'Match Results'!$H$6),COUNTIF(D24:L24,'Match Results'!$H$7),COUNTIF(D24:L24,'Match Results'!$H$8),COUNTIF(D24:L24,'Match Results'!$H$9),COUNTIF(D24:L24,'Match Results'!$H$10)))</f>
        <v/>
      </c>
      <c r="N24" s="6">
        <f>IF(B24="","",COUNTIF(D24:L24,"&lt;&gt;"))</f>
        <v/>
      </c>
      <c r="O24" s="40">
        <f>IF(B24="","",IF(N24=0,0,M24/N24))</f>
        <v/>
      </c>
      <c r="P24" s="33">
        <f>IF(B24="","",IFERROR(AVERAGE('Match Results'!$I$2:$I$101),""))</f>
        <v/>
      </c>
      <c r="Q24" s="7">
        <f>IF(B24="","",M24*1)</f>
        <v/>
      </c>
      <c r="R24" s="6">
        <f>IF(B24="","",IF(A24=1,"Leader",IF(A24&lt;=3,"Top 3","Current")))</f>
        <v/>
      </c>
      <c r="S24" s="6">
        <f>IF(B24="","",IF(O24&gt;=0.75,"Excellent",IF(O24&gt;=0.5,"Competitive","Needs Improvement")))</f>
        <v/>
      </c>
      <c r="T24" s="7">
        <f>IF(B24="","",IFERROR(VLOOKUP(D24,'Match Results'!$H$2:$I$101,2,FALSE),""))</f>
        <v/>
      </c>
    </row>
    <row r="25">
      <c r="A25" s="8">
        <f>IF(B25="","",RANK(Q25,$Q$2:$Q$101,0)+COUNTIFS($Q$2:$Q$101,Q25,$M$2:$M$101,"&gt;"&amp;M25)+COUNTIFS($Q$2:$Q$101,Q25,$M$2:$M$101,M25,$O$2:$O$101,"&gt;"&amp;O25)+COUNTIFS($Q$2:$Q$101,Q25,$M$2:$M$101,M25,$O$2:$O$101,O25,$B$2:$B$101,"&lt;"&amp;B25))</f>
        <v/>
      </c>
      <c r="B25" s="4" t="n"/>
      <c r="C25" s="4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8">
        <f>IF(B25="","",SUM(COUNTIF(D25:L25,'Match Results'!$H$2),COUNTIF(D25:L25,'Match Results'!$H$3),COUNTIF(D25:L25,'Match Results'!$H$4),COUNTIF(D25:L25,'Match Results'!$H$5),COUNTIF(D25:L25,'Match Results'!$H$6),COUNTIF(D25:L25,'Match Results'!$H$7),COUNTIF(D25:L25,'Match Results'!$H$8),COUNTIF(D25:L25,'Match Results'!$H$9),COUNTIF(D25:L25,'Match Results'!$H$10)))</f>
        <v/>
      </c>
      <c r="N25" s="8">
        <f>IF(B25="","",COUNTIF(D25:L25,"&lt;&gt;"))</f>
        <v/>
      </c>
      <c r="O25" s="41">
        <f>IF(B25="","",IF(N25=0,0,M25/N25))</f>
        <v/>
      </c>
      <c r="P25" s="35">
        <f>IF(B25="","",IFERROR(AVERAGE('Match Results'!$I$2:$I$101),""))</f>
        <v/>
      </c>
      <c r="Q25" s="9">
        <f>IF(B25="","",M25*1)</f>
        <v/>
      </c>
      <c r="R25" s="8">
        <f>IF(B25="","",IF(A25=1,"Leader",IF(A25&lt;=3,"Top 3","Current")))</f>
        <v/>
      </c>
      <c r="S25" s="8">
        <f>IF(B25="","",IF(O25&gt;=0.75,"Excellent",IF(O25&gt;=0.5,"Competitive","Needs Improvement")))</f>
        <v/>
      </c>
      <c r="T25" s="9">
        <f>IF(B25="","",IFERROR(VLOOKUP(D25,'Match Results'!$H$2:$I$101,2,FALSE),""))</f>
        <v/>
      </c>
    </row>
    <row r="26">
      <c r="A26" s="6">
        <f>IF(B26="","",RANK(Q26,$Q$2:$Q$101,0)+COUNTIFS($Q$2:$Q$101,Q26,$M$2:$M$101,"&gt;"&amp;M26)+COUNTIFS($Q$2:$Q$101,Q26,$M$2:$M$101,M26,$O$2:$O$101,"&gt;"&amp;O26)+COUNTIFS($Q$2:$Q$101,Q26,$M$2:$M$101,M26,$O$2:$O$101,O26,$B$2:$B$101,"&lt;"&amp;B26))</f>
        <v/>
      </c>
      <c r="B26" s="4" t="n"/>
      <c r="C26" s="4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6">
        <f>IF(B26="","",SUM(COUNTIF(D26:L26,'Match Results'!$H$2),COUNTIF(D26:L26,'Match Results'!$H$3),COUNTIF(D26:L26,'Match Results'!$H$4),COUNTIF(D26:L26,'Match Results'!$H$5),COUNTIF(D26:L26,'Match Results'!$H$6),COUNTIF(D26:L26,'Match Results'!$H$7),COUNTIF(D26:L26,'Match Results'!$H$8),COUNTIF(D26:L26,'Match Results'!$H$9),COUNTIF(D26:L26,'Match Results'!$H$10)))</f>
        <v/>
      </c>
      <c r="N26" s="6">
        <f>IF(B26="","",COUNTIF(D26:L26,"&lt;&gt;"))</f>
        <v/>
      </c>
      <c r="O26" s="40">
        <f>IF(B26="","",IF(N26=0,0,M26/N26))</f>
        <v/>
      </c>
      <c r="P26" s="33">
        <f>IF(B26="","",IFERROR(AVERAGE('Match Results'!$I$2:$I$101),""))</f>
        <v/>
      </c>
      <c r="Q26" s="7">
        <f>IF(B26="","",M26*1)</f>
        <v/>
      </c>
      <c r="R26" s="6">
        <f>IF(B26="","",IF(A26=1,"Leader",IF(A26&lt;=3,"Top 3","Current")))</f>
        <v/>
      </c>
      <c r="S26" s="6">
        <f>IF(B26="","",IF(O26&gt;=0.75,"Excellent",IF(O26&gt;=0.5,"Competitive","Needs Improvement")))</f>
        <v/>
      </c>
      <c r="T26" s="7">
        <f>IF(B26="","",IFERROR(VLOOKUP(D26,'Match Results'!$H$2:$I$101,2,FALSE),""))</f>
        <v/>
      </c>
    </row>
    <row r="27">
      <c r="A27" s="8">
        <f>IF(B27="","",RANK(Q27,$Q$2:$Q$101,0)+COUNTIFS($Q$2:$Q$101,Q27,$M$2:$M$101,"&gt;"&amp;M27)+COUNTIFS($Q$2:$Q$101,Q27,$M$2:$M$101,M27,$O$2:$O$101,"&gt;"&amp;O27)+COUNTIFS($Q$2:$Q$101,Q27,$M$2:$M$101,M27,$O$2:$O$101,O27,$B$2:$B$101,"&lt;"&amp;B27))</f>
        <v/>
      </c>
      <c r="B27" s="4" t="n"/>
      <c r="C27" s="4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8">
        <f>IF(B27="","",SUM(COUNTIF(D27:L27,'Match Results'!$H$2),COUNTIF(D27:L27,'Match Results'!$H$3),COUNTIF(D27:L27,'Match Results'!$H$4),COUNTIF(D27:L27,'Match Results'!$H$5),COUNTIF(D27:L27,'Match Results'!$H$6),COUNTIF(D27:L27,'Match Results'!$H$7),COUNTIF(D27:L27,'Match Results'!$H$8),COUNTIF(D27:L27,'Match Results'!$H$9),COUNTIF(D27:L27,'Match Results'!$H$10)))</f>
        <v/>
      </c>
      <c r="N27" s="8">
        <f>IF(B27="","",COUNTIF(D27:L27,"&lt;&gt;"))</f>
        <v/>
      </c>
      <c r="O27" s="41">
        <f>IF(B27="","",IF(N27=0,0,M27/N27))</f>
        <v/>
      </c>
      <c r="P27" s="35">
        <f>IF(B27="","",IFERROR(AVERAGE('Match Results'!$I$2:$I$101),""))</f>
        <v/>
      </c>
      <c r="Q27" s="9">
        <f>IF(B27="","",M27*1)</f>
        <v/>
      </c>
      <c r="R27" s="8">
        <f>IF(B27="","",IF(A27=1,"Leader",IF(A27&lt;=3,"Top 3","Current")))</f>
        <v/>
      </c>
      <c r="S27" s="8">
        <f>IF(B27="","",IF(O27&gt;=0.75,"Excellent",IF(O27&gt;=0.5,"Competitive","Needs Improvement")))</f>
        <v/>
      </c>
      <c r="T27" s="9">
        <f>IF(B27="","",IFERROR(VLOOKUP(D27,'Match Results'!$H$2:$I$101,2,FALSE),""))</f>
        <v/>
      </c>
    </row>
    <row r="28">
      <c r="A28" s="6">
        <f>IF(B28="","",RANK(Q28,$Q$2:$Q$101,0)+COUNTIFS($Q$2:$Q$101,Q28,$M$2:$M$101,"&gt;"&amp;M28)+COUNTIFS($Q$2:$Q$101,Q28,$M$2:$M$101,M28,$O$2:$O$101,"&gt;"&amp;O28)+COUNTIFS($Q$2:$Q$101,Q28,$M$2:$M$101,M28,$O$2:$O$101,O28,$B$2:$B$101,"&lt;"&amp;B28))</f>
        <v/>
      </c>
      <c r="B28" s="4" t="n"/>
      <c r="C28" s="4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6">
        <f>IF(B28="","",SUM(COUNTIF(D28:L28,'Match Results'!$H$2),COUNTIF(D28:L28,'Match Results'!$H$3),COUNTIF(D28:L28,'Match Results'!$H$4),COUNTIF(D28:L28,'Match Results'!$H$5),COUNTIF(D28:L28,'Match Results'!$H$6),COUNTIF(D28:L28,'Match Results'!$H$7),COUNTIF(D28:L28,'Match Results'!$H$8),COUNTIF(D28:L28,'Match Results'!$H$9),COUNTIF(D28:L28,'Match Results'!$H$10)))</f>
        <v/>
      </c>
      <c r="N28" s="6">
        <f>IF(B28="","",COUNTIF(D28:L28,"&lt;&gt;"))</f>
        <v/>
      </c>
      <c r="O28" s="40">
        <f>IF(B28="","",IF(N28=0,0,M28/N28))</f>
        <v/>
      </c>
      <c r="P28" s="33">
        <f>IF(B28="","",IFERROR(AVERAGE('Match Results'!$I$2:$I$101),""))</f>
        <v/>
      </c>
      <c r="Q28" s="7">
        <f>IF(B28="","",M28*1)</f>
        <v/>
      </c>
      <c r="R28" s="6">
        <f>IF(B28="","",IF(A28=1,"Leader",IF(A28&lt;=3,"Top 3","Current")))</f>
        <v/>
      </c>
      <c r="S28" s="6">
        <f>IF(B28="","",IF(O28&gt;=0.75,"Excellent",IF(O28&gt;=0.5,"Competitive","Needs Improvement")))</f>
        <v/>
      </c>
      <c r="T28" s="7">
        <f>IF(B28="","",IFERROR(VLOOKUP(D28,'Match Results'!$H$2:$I$101,2,FALSE),""))</f>
        <v/>
      </c>
    </row>
    <row r="29">
      <c r="A29" s="8">
        <f>IF(B29="","",RANK(Q29,$Q$2:$Q$101,0)+COUNTIFS($Q$2:$Q$101,Q29,$M$2:$M$101,"&gt;"&amp;M29)+COUNTIFS($Q$2:$Q$101,Q29,$M$2:$M$101,M29,$O$2:$O$101,"&gt;"&amp;O29)+COUNTIFS($Q$2:$Q$101,Q29,$M$2:$M$101,M29,$O$2:$O$101,O29,$B$2:$B$101,"&lt;"&amp;B29))</f>
        <v/>
      </c>
      <c r="B29" s="4" t="n"/>
      <c r="C29" s="4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8">
        <f>IF(B29="","",SUM(COUNTIF(D29:L29,'Match Results'!$H$2),COUNTIF(D29:L29,'Match Results'!$H$3),COUNTIF(D29:L29,'Match Results'!$H$4),COUNTIF(D29:L29,'Match Results'!$H$5),COUNTIF(D29:L29,'Match Results'!$H$6),COUNTIF(D29:L29,'Match Results'!$H$7),COUNTIF(D29:L29,'Match Results'!$H$8),COUNTIF(D29:L29,'Match Results'!$H$9),COUNTIF(D29:L29,'Match Results'!$H$10)))</f>
        <v/>
      </c>
      <c r="N29" s="8">
        <f>IF(B29="","",COUNTIF(D29:L29,"&lt;&gt;"))</f>
        <v/>
      </c>
      <c r="O29" s="41">
        <f>IF(B29="","",IF(N29=0,0,M29/N29))</f>
        <v/>
      </c>
      <c r="P29" s="35">
        <f>IF(B29="","",IFERROR(AVERAGE('Match Results'!$I$2:$I$101),""))</f>
        <v/>
      </c>
      <c r="Q29" s="9">
        <f>IF(B29="","",M29*1)</f>
        <v/>
      </c>
      <c r="R29" s="8">
        <f>IF(B29="","",IF(A29=1,"Leader",IF(A29&lt;=3,"Top 3","Current")))</f>
        <v/>
      </c>
      <c r="S29" s="8">
        <f>IF(B29="","",IF(O29&gt;=0.75,"Excellent",IF(O29&gt;=0.5,"Competitive","Needs Improvement")))</f>
        <v/>
      </c>
      <c r="T29" s="9">
        <f>IF(B29="","",IFERROR(VLOOKUP(D29,'Match Results'!$H$2:$I$101,2,FALSE),""))</f>
        <v/>
      </c>
    </row>
    <row r="30">
      <c r="A30" s="6">
        <f>IF(B30="","",RANK(Q30,$Q$2:$Q$101,0)+COUNTIFS($Q$2:$Q$101,Q30,$M$2:$M$101,"&gt;"&amp;M30)+COUNTIFS($Q$2:$Q$101,Q30,$M$2:$M$101,M30,$O$2:$O$101,"&gt;"&amp;O30)+COUNTIFS($Q$2:$Q$101,Q30,$M$2:$M$101,M30,$O$2:$O$101,O30,$B$2:$B$101,"&lt;"&amp;B30))</f>
        <v/>
      </c>
      <c r="B30" s="4" t="n"/>
      <c r="C30" s="4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6">
        <f>IF(B30="","",SUM(COUNTIF(D30:L30,'Match Results'!$H$2),COUNTIF(D30:L30,'Match Results'!$H$3),COUNTIF(D30:L30,'Match Results'!$H$4),COUNTIF(D30:L30,'Match Results'!$H$5),COUNTIF(D30:L30,'Match Results'!$H$6),COUNTIF(D30:L30,'Match Results'!$H$7),COUNTIF(D30:L30,'Match Results'!$H$8),COUNTIF(D30:L30,'Match Results'!$H$9),COUNTIF(D30:L30,'Match Results'!$H$10)))</f>
        <v/>
      </c>
      <c r="N30" s="6">
        <f>IF(B30="","",COUNTIF(D30:L30,"&lt;&gt;"))</f>
        <v/>
      </c>
      <c r="O30" s="40">
        <f>IF(B30="","",IF(N30=0,0,M30/N30))</f>
        <v/>
      </c>
      <c r="P30" s="33">
        <f>IF(B30="","",IFERROR(AVERAGE('Match Results'!$I$2:$I$101),""))</f>
        <v/>
      </c>
      <c r="Q30" s="7">
        <f>IF(B30="","",M30*1)</f>
        <v/>
      </c>
      <c r="R30" s="6">
        <f>IF(B30="","",IF(A30=1,"Leader",IF(A30&lt;=3,"Top 3","Current")))</f>
        <v/>
      </c>
      <c r="S30" s="6">
        <f>IF(B30="","",IF(O30&gt;=0.75,"Excellent",IF(O30&gt;=0.5,"Competitive","Needs Improvement")))</f>
        <v/>
      </c>
      <c r="T30" s="7">
        <f>IF(B30="","",IFERROR(VLOOKUP(D30,'Match Results'!$H$2:$I$101,2,FALSE),""))</f>
        <v/>
      </c>
    </row>
    <row r="31">
      <c r="A31" s="8">
        <f>IF(B31="","",RANK(Q31,$Q$2:$Q$101,0)+COUNTIFS($Q$2:$Q$101,Q31,$M$2:$M$101,"&gt;"&amp;M31)+COUNTIFS($Q$2:$Q$101,Q31,$M$2:$M$101,M31,$O$2:$O$101,"&gt;"&amp;O31)+COUNTIFS($Q$2:$Q$101,Q31,$M$2:$M$101,M31,$O$2:$O$101,O31,$B$2:$B$101,"&lt;"&amp;B31))</f>
        <v/>
      </c>
      <c r="B31" s="4" t="n"/>
      <c r="C31" s="4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8">
        <f>IF(B31="","",SUM(COUNTIF(D31:L31,'Match Results'!$H$2),COUNTIF(D31:L31,'Match Results'!$H$3),COUNTIF(D31:L31,'Match Results'!$H$4),COUNTIF(D31:L31,'Match Results'!$H$5),COUNTIF(D31:L31,'Match Results'!$H$6),COUNTIF(D31:L31,'Match Results'!$H$7),COUNTIF(D31:L31,'Match Results'!$H$8),COUNTIF(D31:L31,'Match Results'!$H$9),COUNTIF(D31:L31,'Match Results'!$H$10)))</f>
        <v/>
      </c>
      <c r="N31" s="8">
        <f>IF(B31="","",COUNTIF(D31:L31,"&lt;&gt;"))</f>
        <v/>
      </c>
      <c r="O31" s="41">
        <f>IF(B31="","",IF(N31=0,0,M31/N31))</f>
        <v/>
      </c>
      <c r="P31" s="35">
        <f>IF(B31="","",IFERROR(AVERAGE('Match Results'!$I$2:$I$101),""))</f>
        <v/>
      </c>
      <c r="Q31" s="9">
        <f>IF(B31="","",M31*1)</f>
        <v/>
      </c>
      <c r="R31" s="8">
        <f>IF(B31="","",IF(A31=1,"Leader",IF(A31&lt;=3,"Top 3","Current")))</f>
        <v/>
      </c>
      <c r="S31" s="8">
        <f>IF(B31="","",IF(O31&gt;=0.75,"Excellent",IF(O31&gt;=0.5,"Competitive","Needs Improvement")))</f>
        <v/>
      </c>
      <c r="T31" s="9">
        <f>IF(B31="","",IFERROR(VLOOKUP(D31,'Match Results'!$H$2:$I$101,2,FALSE),""))</f>
        <v/>
      </c>
    </row>
    <row r="32">
      <c r="A32" s="6">
        <f>IF(B32="","",RANK(Q32,$Q$2:$Q$101,0)+COUNTIFS($Q$2:$Q$101,Q32,$M$2:$M$101,"&gt;"&amp;M32)+COUNTIFS($Q$2:$Q$101,Q32,$M$2:$M$101,M32,$O$2:$O$101,"&gt;"&amp;O32)+COUNTIFS($Q$2:$Q$101,Q32,$M$2:$M$101,M32,$O$2:$O$101,O32,$B$2:$B$101,"&lt;"&amp;B32))</f>
        <v/>
      </c>
      <c r="B32" s="4" t="n"/>
      <c r="C32" s="4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6">
        <f>IF(B32="","",SUM(COUNTIF(D32:L32,'Match Results'!$H$2),COUNTIF(D32:L32,'Match Results'!$H$3),COUNTIF(D32:L32,'Match Results'!$H$4),COUNTIF(D32:L32,'Match Results'!$H$5),COUNTIF(D32:L32,'Match Results'!$H$6),COUNTIF(D32:L32,'Match Results'!$H$7),COUNTIF(D32:L32,'Match Results'!$H$8),COUNTIF(D32:L32,'Match Results'!$H$9),COUNTIF(D32:L32,'Match Results'!$H$10)))</f>
        <v/>
      </c>
      <c r="N32" s="6">
        <f>IF(B32="","",COUNTIF(D32:L32,"&lt;&gt;"))</f>
        <v/>
      </c>
      <c r="O32" s="40">
        <f>IF(B32="","",IF(N32=0,0,M32/N32))</f>
        <v/>
      </c>
      <c r="P32" s="33">
        <f>IF(B32="","",IFERROR(AVERAGE('Match Results'!$I$2:$I$101),""))</f>
        <v/>
      </c>
      <c r="Q32" s="7">
        <f>IF(B32="","",M32*1)</f>
        <v/>
      </c>
      <c r="R32" s="6">
        <f>IF(B32="","",IF(A32=1,"Leader",IF(A32&lt;=3,"Top 3","Current")))</f>
        <v/>
      </c>
      <c r="S32" s="6">
        <f>IF(B32="","",IF(O32&gt;=0.75,"Excellent",IF(O32&gt;=0.5,"Competitive","Needs Improvement")))</f>
        <v/>
      </c>
      <c r="T32" s="7">
        <f>IF(B32="","",IFERROR(VLOOKUP(D32,'Match Results'!$H$2:$I$101,2,FALSE),""))</f>
        <v/>
      </c>
    </row>
    <row r="33">
      <c r="A33" s="8">
        <f>IF(B33="","",RANK(Q33,$Q$2:$Q$101,0)+COUNTIFS($Q$2:$Q$101,Q33,$M$2:$M$101,"&gt;"&amp;M33)+COUNTIFS($Q$2:$Q$101,Q33,$M$2:$M$101,M33,$O$2:$O$101,"&gt;"&amp;O33)+COUNTIFS($Q$2:$Q$101,Q33,$M$2:$M$101,M33,$O$2:$O$101,O33,$B$2:$B$101,"&lt;"&amp;B33))</f>
        <v/>
      </c>
      <c r="B33" s="4" t="n"/>
      <c r="C33" s="4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8">
        <f>IF(B33="","",SUM(COUNTIF(D33:L33,'Match Results'!$H$2),COUNTIF(D33:L33,'Match Results'!$H$3),COUNTIF(D33:L33,'Match Results'!$H$4),COUNTIF(D33:L33,'Match Results'!$H$5),COUNTIF(D33:L33,'Match Results'!$H$6),COUNTIF(D33:L33,'Match Results'!$H$7),COUNTIF(D33:L33,'Match Results'!$H$8),COUNTIF(D33:L33,'Match Results'!$H$9),COUNTIF(D33:L33,'Match Results'!$H$10)))</f>
        <v/>
      </c>
      <c r="N33" s="8">
        <f>IF(B33="","",COUNTIF(D33:L33,"&lt;&gt;"))</f>
        <v/>
      </c>
      <c r="O33" s="41">
        <f>IF(B33="","",IF(N33=0,0,M33/N33))</f>
        <v/>
      </c>
      <c r="P33" s="35">
        <f>IF(B33="","",IFERROR(AVERAGE('Match Results'!$I$2:$I$101),""))</f>
        <v/>
      </c>
      <c r="Q33" s="9">
        <f>IF(B33="","",M33*1)</f>
        <v/>
      </c>
      <c r="R33" s="8">
        <f>IF(B33="","",IF(A33=1,"Leader",IF(A33&lt;=3,"Top 3","Current")))</f>
        <v/>
      </c>
      <c r="S33" s="8">
        <f>IF(B33="","",IF(O33&gt;=0.75,"Excellent",IF(O33&gt;=0.5,"Competitive","Needs Improvement")))</f>
        <v/>
      </c>
      <c r="T33" s="9">
        <f>IF(B33="","",IFERROR(VLOOKUP(D33,'Match Results'!$H$2:$I$101,2,FALSE),""))</f>
        <v/>
      </c>
    </row>
    <row r="34">
      <c r="A34" s="6">
        <f>IF(B34="","",RANK(Q34,$Q$2:$Q$101,0)+COUNTIFS($Q$2:$Q$101,Q34,$M$2:$M$101,"&gt;"&amp;M34)+COUNTIFS($Q$2:$Q$101,Q34,$M$2:$M$101,M34,$O$2:$O$101,"&gt;"&amp;O34)+COUNTIFS($Q$2:$Q$101,Q34,$M$2:$M$101,M34,$O$2:$O$101,O34,$B$2:$B$101,"&lt;"&amp;B34))</f>
        <v/>
      </c>
      <c r="B34" s="4" t="n"/>
      <c r="C34" s="4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6">
        <f>IF(B34="","",SUM(COUNTIF(D34:L34,'Match Results'!$H$2),COUNTIF(D34:L34,'Match Results'!$H$3),COUNTIF(D34:L34,'Match Results'!$H$4),COUNTIF(D34:L34,'Match Results'!$H$5),COUNTIF(D34:L34,'Match Results'!$H$6),COUNTIF(D34:L34,'Match Results'!$H$7),COUNTIF(D34:L34,'Match Results'!$H$8),COUNTIF(D34:L34,'Match Results'!$H$9),COUNTIF(D34:L34,'Match Results'!$H$10)))</f>
        <v/>
      </c>
      <c r="N34" s="6">
        <f>IF(B34="","",COUNTIF(D34:L34,"&lt;&gt;"))</f>
        <v/>
      </c>
      <c r="O34" s="40">
        <f>IF(B34="","",IF(N34=0,0,M34/N34))</f>
        <v/>
      </c>
      <c r="P34" s="33">
        <f>IF(B34="","",IFERROR(AVERAGE('Match Results'!$I$2:$I$101),""))</f>
        <v/>
      </c>
      <c r="Q34" s="7">
        <f>IF(B34="","",M34*1)</f>
        <v/>
      </c>
      <c r="R34" s="6">
        <f>IF(B34="","",IF(A34=1,"Leader",IF(A34&lt;=3,"Top 3","Current")))</f>
        <v/>
      </c>
      <c r="S34" s="6">
        <f>IF(B34="","",IF(O34&gt;=0.75,"Excellent",IF(O34&gt;=0.5,"Competitive","Needs Improvement")))</f>
        <v/>
      </c>
      <c r="T34" s="7">
        <f>IF(B34="","",IFERROR(VLOOKUP(D34,'Match Results'!$H$2:$I$101,2,FALSE),""))</f>
        <v/>
      </c>
    </row>
    <row r="35">
      <c r="A35" s="8">
        <f>IF(B35="","",RANK(Q35,$Q$2:$Q$101,0)+COUNTIFS($Q$2:$Q$101,Q35,$M$2:$M$101,"&gt;"&amp;M35)+COUNTIFS($Q$2:$Q$101,Q35,$M$2:$M$101,M35,$O$2:$O$101,"&gt;"&amp;O35)+COUNTIFS($Q$2:$Q$101,Q35,$M$2:$M$101,M35,$O$2:$O$101,O35,$B$2:$B$101,"&lt;"&amp;B35))</f>
        <v/>
      </c>
      <c r="B35" s="4" t="n"/>
      <c r="C35" s="4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8">
        <f>IF(B35="","",SUM(COUNTIF(D35:L35,'Match Results'!$H$2),COUNTIF(D35:L35,'Match Results'!$H$3),COUNTIF(D35:L35,'Match Results'!$H$4),COUNTIF(D35:L35,'Match Results'!$H$5),COUNTIF(D35:L35,'Match Results'!$H$6),COUNTIF(D35:L35,'Match Results'!$H$7),COUNTIF(D35:L35,'Match Results'!$H$8),COUNTIF(D35:L35,'Match Results'!$H$9),COUNTIF(D35:L35,'Match Results'!$H$10)))</f>
        <v/>
      </c>
      <c r="N35" s="8">
        <f>IF(B35="","",COUNTIF(D35:L35,"&lt;&gt;"))</f>
        <v/>
      </c>
      <c r="O35" s="41">
        <f>IF(B35="","",IF(N35=0,0,M35/N35))</f>
        <v/>
      </c>
      <c r="P35" s="35">
        <f>IF(B35="","",IFERROR(AVERAGE('Match Results'!$I$2:$I$101),""))</f>
        <v/>
      </c>
      <c r="Q35" s="9">
        <f>IF(B35="","",M35*1)</f>
        <v/>
      </c>
      <c r="R35" s="8">
        <f>IF(B35="","",IF(A35=1,"Leader",IF(A35&lt;=3,"Top 3","Current")))</f>
        <v/>
      </c>
      <c r="S35" s="8">
        <f>IF(B35="","",IF(O35&gt;=0.75,"Excellent",IF(O35&gt;=0.5,"Competitive","Needs Improvement")))</f>
        <v/>
      </c>
      <c r="T35" s="9">
        <f>IF(B35="","",IFERROR(VLOOKUP(D35,'Match Results'!$H$2:$I$101,2,FALSE),""))</f>
        <v/>
      </c>
    </row>
    <row r="36">
      <c r="A36" s="6">
        <f>IF(B36="","",RANK(Q36,$Q$2:$Q$101,0)+COUNTIFS($Q$2:$Q$101,Q36,$M$2:$M$101,"&gt;"&amp;M36)+COUNTIFS($Q$2:$Q$101,Q36,$M$2:$M$101,M36,$O$2:$O$101,"&gt;"&amp;O36)+COUNTIFS($Q$2:$Q$101,Q36,$M$2:$M$101,M36,$O$2:$O$101,O36,$B$2:$B$101,"&lt;"&amp;B36))</f>
        <v/>
      </c>
      <c r="B36" s="4" t="n"/>
      <c r="C36" s="4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6">
        <f>IF(B36="","",SUM(COUNTIF(D36:L36,'Match Results'!$H$2),COUNTIF(D36:L36,'Match Results'!$H$3),COUNTIF(D36:L36,'Match Results'!$H$4),COUNTIF(D36:L36,'Match Results'!$H$5),COUNTIF(D36:L36,'Match Results'!$H$6),COUNTIF(D36:L36,'Match Results'!$H$7),COUNTIF(D36:L36,'Match Results'!$H$8),COUNTIF(D36:L36,'Match Results'!$H$9),COUNTIF(D36:L36,'Match Results'!$H$10)))</f>
        <v/>
      </c>
      <c r="N36" s="6">
        <f>IF(B36="","",COUNTIF(D36:L36,"&lt;&gt;"))</f>
        <v/>
      </c>
      <c r="O36" s="40">
        <f>IF(B36="","",IF(N36=0,0,M36/N36))</f>
        <v/>
      </c>
      <c r="P36" s="33">
        <f>IF(B36="","",IFERROR(AVERAGE('Match Results'!$I$2:$I$101),""))</f>
        <v/>
      </c>
      <c r="Q36" s="7">
        <f>IF(B36="","",M36*1)</f>
        <v/>
      </c>
      <c r="R36" s="6">
        <f>IF(B36="","",IF(A36=1,"Leader",IF(A36&lt;=3,"Top 3","Current")))</f>
        <v/>
      </c>
      <c r="S36" s="6">
        <f>IF(B36="","",IF(O36&gt;=0.75,"Excellent",IF(O36&gt;=0.5,"Competitive","Needs Improvement")))</f>
        <v/>
      </c>
      <c r="T36" s="7">
        <f>IF(B36="","",IFERROR(VLOOKUP(D36,'Match Results'!$H$2:$I$101,2,FALSE),""))</f>
        <v/>
      </c>
    </row>
    <row r="37">
      <c r="A37" s="8">
        <f>IF(B37="","",RANK(Q37,$Q$2:$Q$101,0)+COUNTIFS($Q$2:$Q$101,Q37,$M$2:$M$101,"&gt;"&amp;M37)+COUNTIFS($Q$2:$Q$101,Q37,$M$2:$M$101,M37,$O$2:$O$101,"&gt;"&amp;O37)+COUNTIFS($Q$2:$Q$101,Q37,$M$2:$M$101,M37,$O$2:$O$101,O37,$B$2:$B$101,"&lt;"&amp;B37))</f>
        <v/>
      </c>
      <c r="B37" s="4" t="n"/>
      <c r="C37" s="4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8">
        <f>IF(B37="","",SUM(COUNTIF(D37:L37,'Match Results'!$H$2),COUNTIF(D37:L37,'Match Results'!$H$3),COUNTIF(D37:L37,'Match Results'!$H$4),COUNTIF(D37:L37,'Match Results'!$H$5),COUNTIF(D37:L37,'Match Results'!$H$6),COUNTIF(D37:L37,'Match Results'!$H$7),COUNTIF(D37:L37,'Match Results'!$H$8),COUNTIF(D37:L37,'Match Results'!$H$9),COUNTIF(D37:L37,'Match Results'!$H$10)))</f>
        <v/>
      </c>
      <c r="N37" s="8">
        <f>IF(B37="","",COUNTIF(D37:L37,"&lt;&gt;"))</f>
        <v/>
      </c>
      <c r="O37" s="41">
        <f>IF(B37="","",IF(N37=0,0,M37/N37))</f>
        <v/>
      </c>
      <c r="P37" s="35">
        <f>IF(B37="","",IFERROR(AVERAGE('Match Results'!$I$2:$I$101),""))</f>
        <v/>
      </c>
      <c r="Q37" s="9">
        <f>IF(B37="","",M37*1)</f>
        <v/>
      </c>
      <c r="R37" s="8">
        <f>IF(B37="","",IF(A37=1,"Leader",IF(A37&lt;=3,"Top 3","Current")))</f>
        <v/>
      </c>
      <c r="S37" s="8">
        <f>IF(B37="","",IF(O37&gt;=0.75,"Excellent",IF(O37&gt;=0.5,"Competitive","Needs Improvement")))</f>
        <v/>
      </c>
      <c r="T37" s="9">
        <f>IF(B37="","",IFERROR(VLOOKUP(D37,'Match Results'!$H$2:$I$101,2,FALSE),""))</f>
        <v/>
      </c>
    </row>
    <row r="38">
      <c r="A38" s="6">
        <f>IF(B38="","",RANK(Q38,$Q$2:$Q$101,0)+COUNTIFS($Q$2:$Q$101,Q38,$M$2:$M$101,"&gt;"&amp;M38)+COUNTIFS($Q$2:$Q$101,Q38,$M$2:$M$101,M38,$O$2:$O$101,"&gt;"&amp;O38)+COUNTIFS($Q$2:$Q$101,Q38,$M$2:$M$101,M38,$O$2:$O$101,O38,$B$2:$B$101,"&lt;"&amp;B38))</f>
        <v/>
      </c>
      <c r="B38" s="4" t="n"/>
      <c r="C38" s="4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6">
        <f>IF(B38="","",SUM(COUNTIF(D38:L38,'Match Results'!$H$2),COUNTIF(D38:L38,'Match Results'!$H$3),COUNTIF(D38:L38,'Match Results'!$H$4),COUNTIF(D38:L38,'Match Results'!$H$5),COUNTIF(D38:L38,'Match Results'!$H$6),COUNTIF(D38:L38,'Match Results'!$H$7),COUNTIF(D38:L38,'Match Results'!$H$8),COUNTIF(D38:L38,'Match Results'!$H$9),COUNTIF(D38:L38,'Match Results'!$H$10)))</f>
        <v/>
      </c>
      <c r="N38" s="6">
        <f>IF(B38="","",COUNTIF(D38:L38,"&lt;&gt;"))</f>
        <v/>
      </c>
      <c r="O38" s="40">
        <f>IF(B38="","",IF(N38=0,0,M38/N38))</f>
        <v/>
      </c>
      <c r="P38" s="33">
        <f>IF(B38="","",IFERROR(AVERAGE('Match Results'!$I$2:$I$101),""))</f>
        <v/>
      </c>
      <c r="Q38" s="7">
        <f>IF(B38="","",M38*1)</f>
        <v/>
      </c>
      <c r="R38" s="6">
        <f>IF(B38="","",IF(A38=1,"Leader",IF(A38&lt;=3,"Top 3","Current")))</f>
        <v/>
      </c>
      <c r="S38" s="6">
        <f>IF(B38="","",IF(O38&gt;=0.75,"Excellent",IF(O38&gt;=0.5,"Competitive","Needs Improvement")))</f>
        <v/>
      </c>
      <c r="T38" s="7">
        <f>IF(B38="","",IFERROR(VLOOKUP(D38,'Match Results'!$H$2:$I$101,2,FALSE),""))</f>
        <v/>
      </c>
    </row>
    <row r="39">
      <c r="A39" s="8">
        <f>IF(B39="","",RANK(Q39,$Q$2:$Q$101,0)+COUNTIFS($Q$2:$Q$101,Q39,$M$2:$M$101,"&gt;"&amp;M39)+COUNTIFS($Q$2:$Q$101,Q39,$M$2:$M$101,M39,$O$2:$O$101,"&gt;"&amp;O39)+COUNTIFS($Q$2:$Q$101,Q39,$M$2:$M$101,M39,$O$2:$O$101,O39,$B$2:$B$101,"&lt;"&amp;B39))</f>
        <v/>
      </c>
      <c r="B39" s="4" t="n"/>
      <c r="C39" s="4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8">
        <f>IF(B39="","",SUM(COUNTIF(D39:L39,'Match Results'!$H$2),COUNTIF(D39:L39,'Match Results'!$H$3),COUNTIF(D39:L39,'Match Results'!$H$4),COUNTIF(D39:L39,'Match Results'!$H$5),COUNTIF(D39:L39,'Match Results'!$H$6),COUNTIF(D39:L39,'Match Results'!$H$7),COUNTIF(D39:L39,'Match Results'!$H$8),COUNTIF(D39:L39,'Match Results'!$H$9),COUNTIF(D39:L39,'Match Results'!$H$10)))</f>
        <v/>
      </c>
      <c r="N39" s="8">
        <f>IF(B39="","",COUNTIF(D39:L39,"&lt;&gt;"))</f>
        <v/>
      </c>
      <c r="O39" s="41">
        <f>IF(B39="","",IF(N39=0,0,M39/N39))</f>
        <v/>
      </c>
      <c r="P39" s="35">
        <f>IF(B39="","",IFERROR(AVERAGE('Match Results'!$I$2:$I$101),""))</f>
        <v/>
      </c>
      <c r="Q39" s="9">
        <f>IF(B39="","",M39*1)</f>
        <v/>
      </c>
      <c r="R39" s="8">
        <f>IF(B39="","",IF(A39=1,"Leader",IF(A39&lt;=3,"Top 3","Current")))</f>
        <v/>
      </c>
      <c r="S39" s="8">
        <f>IF(B39="","",IF(O39&gt;=0.75,"Excellent",IF(O39&gt;=0.5,"Competitive","Needs Improvement")))</f>
        <v/>
      </c>
      <c r="T39" s="9">
        <f>IF(B39="","",IFERROR(VLOOKUP(D39,'Match Results'!$H$2:$I$101,2,FALSE),""))</f>
        <v/>
      </c>
    </row>
    <row r="40">
      <c r="A40" s="6">
        <f>IF(B40="","",RANK(Q40,$Q$2:$Q$101,0)+COUNTIFS($Q$2:$Q$101,Q40,$M$2:$M$101,"&gt;"&amp;M40)+COUNTIFS($Q$2:$Q$101,Q40,$M$2:$M$101,M40,$O$2:$O$101,"&gt;"&amp;O40)+COUNTIFS($Q$2:$Q$101,Q40,$M$2:$M$101,M40,$O$2:$O$101,O40,$B$2:$B$101,"&lt;"&amp;B40))</f>
        <v/>
      </c>
      <c r="B40" s="4" t="n"/>
      <c r="C40" s="4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6">
        <f>IF(B40="","",SUM(COUNTIF(D40:L40,'Match Results'!$H$2),COUNTIF(D40:L40,'Match Results'!$H$3),COUNTIF(D40:L40,'Match Results'!$H$4),COUNTIF(D40:L40,'Match Results'!$H$5),COUNTIF(D40:L40,'Match Results'!$H$6),COUNTIF(D40:L40,'Match Results'!$H$7),COUNTIF(D40:L40,'Match Results'!$H$8),COUNTIF(D40:L40,'Match Results'!$H$9),COUNTIF(D40:L40,'Match Results'!$H$10)))</f>
        <v/>
      </c>
      <c r="N40" s="6">
        <f>IF(B40="","",COUNTIF(D40:L40,"&lt;&gt;"))</f>
        <v/>
      </c>
      <c r="O40" s="40">
        <f>IF(B40="","",IF(N40=0,0,M40/N40))</f>
        <v/>
      </c>
      <c r="P40" s="33">
        <f>IF(B40="","",IFERROR(AVERAGE('Match Results'!$I$2:$I$101),""))</f>
        <v/>
      </c>
      <c r="Q40" s="7">
        <f>IF(B40="","",M40*1)</f>
        <v/>
      </c>
      <c r="R40" s="6">
        <f>IF(B40="","",IF(A40=1,"Leader",IF(A40&lt;=3,"Top 3","Current")))</f>
        <v/>
      </c>
      <c r="S40" s="6">
        <f>IF(B40="","",IF(O40&gt;=0.75,"Excellent",IF(O40&gt;=0.5,"Competitive","Needs Improvement")))</f>
        <v/>
      </c>
      <c r="T40" s="7">
        <f>IF(B40="","",IFERROR(VLOOKUP(D40,'Match Results'!$H$2:$I$101,2,FALSE),""))</f>
        <v/>
      </c>
    </row>
    <row r="41">
      <c r="A41" s="8">
        <f>IF(B41="","",RANK(Q41,$Q$2:$Q$101,0)+COUNTIFS($Q$2:$Q$101,Q41,$M$2:$M$101,"&gt;"&amp;M41)+COUNTIFS($Q$2:$Q$101,Q41,$M$2:$M$101,M41,$O$2:$O$101,"&gt;"&amp;O41)+COUNTIFS($Q$2:$Q$101,Q41,$M$2:$M$101,M41,$O$2:$O$101,O41,$B$2:$B$101,"&lt;"&amp;B41))</f>
        <v/>
      </c>
      <c r="B41" s="4" t="n"/>
      <c r="C41" s="4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8">
        <f>IF(B41="","",SUM(COUNTIF(D41:L41,'Match Results'!$H$2),COUNTIF(D41:L41,'Match Results'!$H$3),COUNTIF(D41:L41,'Match Results'!$H$4),COUNTIF(D41:L41,'Match Results'!$H$5),COUNTIF(D41:L41,'Match Results'!$H$6),COUNTIF(D41:L41,'Match Results'!$H$7),COUNTIF(D41:L41,'Match Results'!$H$8),COUNTIF(D41:L41,'Match Results'!$H$9),COUNTIF(D41:L41,'Match Results'!$H$10)))</f>
        <v/>
      </c>
      <c r="N41" s="8">
        <f>IF(B41="","",COUNTIF(D41:L41,"&lt;&gt;"))</f>
        <v/>
      </c>
      <c r="O41" s="41">
        <f>IF(B41="","",IF(N41=0,0,M41/N41))</f>
        <v/>
      </c>
      <c r="P41" s="35">
        <f>IF(B41="","",IFERROR(AVERAGE('Match Results'!$I$2:$I$101),""))</f>
        <v/>
      </c>
      <c r="Q41" s="9">
        <f>IF(B41="","",M41*1)</f>
        <v/>
      </c>
      <c r="R41" s="8">
        <f>IF(B41="","",IF(A41=1,"Leader",IF(A41&lt;=3,"Top 3","Current")))</f>
        <v/>
      </c>
      <c r="S41" s="8">
        <f>IF(B41="","",IF(O41&gt;=0.75,"Excellent",IF(O41&gt;=0.5,"Competitive","Needs Improvement")))</f>
        <v/>
      </c>
      <c r="T41" s="9">
        <f>IF(B41="","",IFERROR(VLOOKUP(D41,'Match Results'!$H$2:$I$101,2,FALSE),""))</f>
        <v/>
      </c>
    </row>
    <row r="42">
      <c r="A42" s="6">
        <f>IF(B42="","",RANK(Q42,$Q$2:$Q$101,0)+COUNTIFS($Q$2:$Q$101,Q42,$M$2:$M$101,"&gt;"&amp;M42)+COUNTIFS($Q$2:$Q$101,Q42,$M$2:$M$101,M42,$O$2:$O$101,"&gt;"&amp;O42)+COUNTIFS($Q$2:$Q$101,Q42,$M$2:$M$101,M42,$O$2:$O$101,O42,$B$2:$B$101,"&lt;"&amp;B42))</f>
        <v/>
      </c>
      <c r="B42" s="4" t="n"/>
      <c r="C42" s="4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6">
        <f>IF(B42="","",SUM(COUNTIF(D42:L42,'Match Results'!$H$2),COUNTIF(D42:L42,'Match Results'!$H$3),COUNTIF(D42:L42,'Match Results'!$H$4),COUNTIF(D42:L42,'Match Results'!$H$5),COUNTIF(D42:L42,'Match Results'!$H$6),COUNTIF(D42:L42,'Match Results'!$H$7),COUNTIF(D42:L42,'Match Results'!$H$8),COUNTIF(D42:L42,'Match Results'!$H$9),COUNTIF(D42:L42,'Match Results'!$H$10)))</f>
        <v/>
      </c>
      <c r="N42" s="6">
        <f>IF(B42="","",COUNTIF(D42:L42,"&lt;&gt;"))</f>
        <v/>
      </c>
      <c r="O42" s="40">
        <f>IF(B42="","",IF(N42=0,0,M42/N42))</f>
        <v/>
      </c>
      <c r="P42" s="33">
        <f>IF(B42="","",IFERROR(AVERAGE('Match Results'!$I$2:$I$101),""))</f>
        <v/>
      </c>
      <c r="Q42" s="7">
        <f>IF(B42="","",M42*1)</f>
        <v/>
      </c>
      <c r="R42" s="6">
        <f>IF(B42="","",IF(A42=1,"Leader",IF(A42&lt;=3,"Top 3","Current")))</f>
        <v/>
      </c>
      <c r="S42" s="6">
        <f>IF(B42="","",IF(O42&gt;=0.75,"Excellent",IF(O42&gt;=0.5,"Competitive","Needs Improvement")))</f>
        <v/>
      </c>
      <c r="T42" s="7">
        <f>IF(B42="","",IFERROR(VLOOKUP(D42,'Match Results'!$H$2:$I$101,2,FALSE),""))</f>
        <v/>
      </c>
    </row>
    <row r="43">
      <c r="A43" s="8">
        <f>IF(B43="","",RANK(Q43,$Q$2:$Q$101,0)+COUNTIFS($Q$2:$Q$101,Q43,$M$2:$M$101,"&gt;"&amp;M43)+COUNTIFS($Q$2:$Q$101,Q43,$M$2:$M$101,M43,$O$2:$O$101,"&gt;"&amp;O43)+COUNTIFS($Q$2:$Q$101,Q43,$M$2:$M$101,M43,$O$2:$O$101,O43,$B$2:$B$101,"&lt;"&amp;B43))</f>
        <v/>
      </c>
      <c r="B43" s="4" t="n"/>
      <c r="C43" s="4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8">
        <f>IF(B43="","",SUM(COUNTIF(D43:L43,'Match Results'!$H$2),COUNTIF(D43:L43,'Match Results'!$H$3),COUNTIF(D43:L43,'Match Results'!$H$4),COUNTIF(D43:L43,'Match Results'!$H$5),COUNTIF(D43:L43,'Match Results'!$H$6),COUNTIF(D43:L43,'Match Results'!$H$7),COUNTIF(D43:L43,'Match Results'!$H$8),COUNTIF(D43:L43,'Match Results'!$H$9),COUNTIF(D43:L43,'Match Results'!$H$10)))</f>
        <v/>
      </c>
      <c r="N43" s="8">
        <f>IF(B43="","",COUNTIF(D43:L43,"&lt;&gt;"))</f>
        <v/>
      </c>
      <c r="O43" s="41">
        <f>IF(B43="","",IF(N43=0,0,M43/N43))</f>
        <v/>
      </c>
      <c r="P43" s="35">
        <f>IF(B43="","",IFERROR(AVERAGE('Match Results'!$I$2:$I$101),""))</f>
        <v/>
      </c>
      <c r="Q43" s="9">
        <f>IF(B43="","",M43*1)</f>
        <v/>
      </c>
      <c r="R43" s="8">
        <f>IF(B43="","",IF(A43=1,"Leader",IF(A43&lt;=3,"Top 3","Current")))</f>
        <v/>
      </c>
      <c r="S43" s="8">
        <f>IF(B43="","",IF(O43&gt;=0.75,"Excellent",IF(O43&gt;=0.5,"Competitive","Needs Improvement")))</f>
        <v/>
      </c>
      <c r="T43" s="9">
        <f>IF(B43="","",IFERROR(VLOOKUP(D43,'Match Results'!$H$2:$I$101,2,FALSE),""))</f>
        <v/>
      </c>
    </row>
    <row r="44">
      <c r="A44" s="6">
        <f>IF(B44="","",RANK(Q44,$Q$2:$Q$101,0)+COUNTIFS($Q$2:$Q$101,Q44,$M$2:$M$101,"&gt;"&amp;M44)+COUNTIFS($Q$2:$Q$101,Q44,$M$2:$M$101,M44,$O$2:$O$101,"&gt;"&amp;O44)+COUNTIFS($Q$2:$Q$101,Q44,$M$2:$M$101,M44,$O$2:$O$101,O44,$B$2:$B$101,"&lt;"&amp;B44))</f>
        <v/>
      </c>
      <c r="B44" s="4" t="n"/>
      <c r="C44" s="4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6">
        <f>IF(B44="","",SUM(COUNTIF(D44:L44,'Match Results'!$H$2),COUNTIF(D44:L44,'Match Results'!$H$3),COUNTIF(D44:L44,'Match Results'!$H$4),COUNTIF(D44:L44,'Match Results'!$H$5),COUNTIF(D44:L44,'Match Results'!$H$6),COUNTIF(D44:L44,'Match Results'!$H$7),COUNTIF(D44:L44,'Match Results'!$H$8),COUNTIF(D44:L44,'Match Results'!$H$9),COUNTIF(D44:L44,'Match Results'!$H$10)))</f>
        <v/>
      </c>
      <c r="N44" s="6">
        <f>IF(B44="","",COUNTIF(D44:L44,"&lt;&gt;"))</f>
        <v/>
      </c>
      <c r="O44" s="40">
        <f>IF(B44="","",IF(N44=0,0,M44/N44))</f>
        <v/>
      </c>
      <c r="P44" s="33">
        <f>IF(B44="","",IFERROR(AVERAGE('Match Results'!$I$2:$I$101),""))</f>
        <v/>
      </c>
      <c r="Q44" s="7">
        <f>IF(B44="","",M44*1)</f>
        <v/>
      </c>
      <c r="R44" s="6">
        <f>IF(B44="","",IF(A44=1,"Leader",IF(A44&lt;=3,"Top 3","Current")))</f>
        <v/>
      </c>
      <c r="S44" s="6">
        <f>IF(B44="","",IF(O44&gt;=0.75,"Excellent",IF(O44&gt;=0.5,"Competitive","Needs Improvement")))</f>
        <v/>
      </c>
      <c r="T44" s="7">
        <f>IF(B44="","",IFERROR(VLOOKUP(D44,'Match Results'!$H$2:$I$101,2,FALSE),""))</f>
        <v/>
      </c>
    </row>
    <row r="45">
      <c r="A45" s="8">
        <f>IF(B45="","",RANK(Q45,$Q$2:$Q$101,0)+COUNTIFS($Q$2:$Q$101,Q45,$M$2:$M$101,"&gt;"&amp;M45)+COUNTIFS($Q$2:$Q$101,Q45,$M$2:$M$101,M45,$O$2:$O$101,"&gt;"&amp;O45)+COUNTIFS($Q$2:$Q$101,Q45,$M$2:$M$101,M45,$O$2:$O$101,O45,$B$2:$B$101,"&lt;"&amp;B45))</f>
        <v/>
      </c>
      <c r="B45" s="4" t="n"/>
      <c r="C45" s="4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8">
        <f>IF(B45="","",SUM(COUNTIF(D45:L45,'Match Results'!$H$2),COUNTIF(D45:L45,'Match Results'!$H$3),COUNTIF(D45:L45,'Match Results'!$H$4),COUNTIF(D45:L45,'Match Results'!$H$5),COUNTIF(D45:L45,'Match Results'!$H$6),COUNTIF(D45:L45,'Match Results'!$H$7),COUNTIF(D45:L45,'Match Results'!$H$8),COUNTIF(D45:L45,'Match Results'!$H$9),COUNTIF(D45:L45,'Match Results'!$H$10)))</f>
        <v/>
      </c>
      <c r="N45" s="8">
        <f>IF(B45="","",COUNTIF(D45:L45,"&lt;&gt;"))</f>
        <v/>
      </c>
      <c r="O45" s="41">
        <f>IF(B45="","",IF(N45=0,0,M45/N45))</f>
        <v/>
      </c>
      <c r="P45" s="35">
        <f>IF(B45="","",IFERROR(AVERAGE('Match Results'!$I$2:$I$101),""))</f>
        <v/>
      </c>
      <c r="Q45" s="9">
        <f>IF(B45="","",M45*1)</f>
        <v/>
      </c>
      <c r="R45" s="8">
        <f>IF(B45="","",IF(A45=1,"Leader",IF(A45&lt;=3,"Top 3","Current")))</f>
        <v/>
      </c>
      <c r="S45" s="8">
        <f>IF(B45="","",IF(O45&gt;=0.75,"Excellent",IF(O45&gt;=0.5,"Competitive","Needs Improvement")))</f>
        <v/>
      </c>
      <c r="T45" s="9">
        <f>IF(B45="","",IFERROR(VLOOKUP(D45,'Match Results'!$H$2:$I$101,2,FALSE),""))</f>
        <v/>
      </c>
    </row>
    <row r="46">
      <c r="A46" s="6">
        <f>IF(B46="","",RANK(Q46,$Q$2:$Q$101,0)+COUNTIFS($Q$2:$Q$101,Q46,$M$2:$M$101,"&gt;"&amp;M46)+COUNTIFS($Q$2:$Q$101,Q46,$M$2:$M$101,M46,$O$2:$O$101,"&gt;"&amp;O46)+COUNTIFS($Q$2:$Q$101,Q46,$M$2:$M$101,M46,$O$2:$O$101,O46,$B$2:$B$101,"&lt;"&amp;B46))</f>
        <v/>
      </c>
      <c r="B46" s="4" t="n"/>
      <c r="C46" s="4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6">
        <f>IF(B46="","",SUM(COUNTIF(D46:L46,'Match Results'!$H$2),COUNTIF(D46:L46,'Match Results'!$H$3),COUNTIF(D46:L46,'Match Results'!$H$4),COUNTIF(D46:L46,'Match Results'!$H$5),COUNTIF(D46:L46,'Match Results'!$H$6),COUNTIF(D46:L46,'Match Results'!$H$7),COUNTIF(D46:L46,'Match Results'!$H$8),COUNTIF(D46:L46,'Match Results'!$H$9),COUNTIF(D46:L46,'Match Results'!$H$10)))</f>
        <v/>
      </c>
      <c r="N46" s="6">
        <f>IF(B46="","",COUNTIF(D46:L46,"&lt;&gt;"))</f>
        <v/>
      </c>
      <c r="O46" s="40">
        <f>IF(B46="","",IF(N46=0,0,M46/N46))</f>
        <v/>
      </c>
      <c r="P46" s="33">
        <f>IF(B46="","",IFERROR(AVERAGE('Match Results'!$I$2:$I$101),""))</f>
        <v/>
      </c>
      <c r="Q46" s="7">
        <f>IF(B46="","",M46*1)</f>
        <v/>
      </c>
      <c r="R46" s="6">
        <f>IF(B46="","",IF(A46=1,"Leader",IF(A46&lt;=3,"Top 3","Current")))</f>
        <v/>
      </c>
      <c r="S46" s="6">
        <f>IF(B46="","",IF(O46&gt;=0.75,"Excellent",IF(O46&gt;=0.5,"Competitive","Needs Improvement")))</f>
        <v/>
      </c>
      <c r="T46" s="7">
        <f>IF(B46="","",IFERROR(VLOOKUP(D46,'Match Results'!$H$2:$I$101,2,FALSE),""))</f>
        <v/>
      </c>
    </row>
    <row r="47">
      <c r="A47" s="8">
        <f>IF(B47="","",RANK(Q47,$Q$2:$Q$101,0)+COUNTIFS($Q$2:$Q$101,Q47,$M$2:$M$101,"&gt;"&amp;M47)+COUNTIFS($Q$2:$Q$101,Q47,$M$2:$M$101,M47,$O$2:$O$101,"&gt;"&amp;O47)+COUNTIFS($Q$2:$Q$101,Q47,$M$2:$M$101,M47,$O$2:$O$101,O47,$B$2:$B$101,"&lt;"&amp;B47))</f>
        <v/>
      </c>
      <c r="B47" s="4" t="n"/>
      <c r="C47" s="4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8">
        <f>IF(B47="","",SUM(COUNTIF(D47:L47,'Match Results'!$H$2),COUNTIF(D47:L47,'Match Results'!$H$3),COUNTIF(D47:L47,'Match Results'!$H$4),COUNTIF(D47:L47,'Match Results'!$H$5),COUNTIF(D47:L47,'Match Results'!$H$6),COUNTIF(D47:L47,'Match Results'!$H$7),COUNTIF(D47:L47,'Match Results'!$H$8),COUNTIF(D47:L47,'Match Results'!$H$9),COUNTIF(D47:L47,'Match Results'!$H$10)))</f>
        <v/>
      </c>
      <c r="N47" s="8">
        <f>IF(B47="","",COUNTIF(D47:L47,"&lt;&gt;"))</f>
        <v/>
      </c>
      <c r="O47" s="41">
        <f>IF(B47="","",IF(N47=0,0,M47/N47))</f>
        <v/>
      </c>
      <c r="P47" s="35">
        <f>IF(B47="","",IFERROR(AVERAGE('Match Results'!$I$2:$I$101),""))</f>
        <v/>
      </c>
      <c r="Q47" s="9">
        <f>IF(B47="","",M47*1)</f>
        <v/>
      </c>
      <c r="R47" s="8">
        <f>IF(B47="","",IF(A47=1,"Leader",IF(A47&lt;=3,"Top 3","Current")))</f>
        <v/>
      </c>
      <c r="S47" s="8">
        <f>IF(B47="","",IF(O47&gt;=0.75,"Excellent",IF(O47&gt;=0.5,"Competitive","Needs Improvement")))</f>
        <v/>
      </c>
      <c r="T47" s="9">
        <f>IF(B47="","",IFERROR(VLOOKUP(D47,'Match Results'!$H$2:$I$101,2,FALSE),""))</f>
        <v/>
      </c>
    </row>
    <row r="48">
      <c r="A48" s="6">
        <f>IF(B48="","",RANK(Q48,$Q$2:$Q$101,0)+COUNTIFS($Q$2:$Q$101,Q48,$M$2:$M$101,"&gt;"&amp;M48)+COUNTIFS($Q$2:$Q$101,Q48,$M$2:$M$101,M48,$O$2:$O$101,"&gt;"&amp;O48)+COUNTIFS($Q$2:$Q$101,Q48,$M$2:$M$101,M48,$O$2:$O$101,O48,$B$2:$B$101,"&lt;"&amp;B48))</f>
        <v/>
      </c>
      <c r="B48" s="4" t="n"/>
      <c r="C48" s="4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6">
        <f>IF(B48="","",SUM(COUNTIF(D48:L48,'Match Results'!$H$2),COUNTIF(D48:L48,'Match Results'!$H$3),COUNTIF(D48:L48,'Match Results'!$H$4),COUNTIF(D48:L48,'Match Results'!$H$5),COUNTIF(D48:L48,'Match Results'!$H$6),COUNTIF(D48:L48,'Match Results'!$H$7),COUNTIF(D48:L48,'Match Results'!$H$8),COUNTIF(D48:L48,'Match Results'!$H$9),COUNTIF(D48:L48,'Match Results'!$H$10)))</f>
        <v/>
      </c>
      <c r="N48" s="6">
        <f>IF(B48="","",COUNTIF(D48:L48,"&lt;&gt;"))</f>
        <v/>
      </c>
      <c r="O48" s="40">
        <f>IF(B48="","",IF(N48=0,0,M48/N48))</f>
        <v/>
      </c>
      <c r="P48" s="33">
        <f>IF(B48="","",IFERROR(AVERAGE('Match Results'!$I$2:$I$101),""))</f>
        <v/>
      </c>
      <c r="Q48" s="7">
        <f>IF(B48="","",M48*1)</f>
        <v/>
      </c>
      <c r="R48" s="6">
        <f>IF(B48="","",IF(A48=1,"Leader",IF(A48&lt;=3,"Top 3","Current")))</f>
        <v/>
      </c>
      <c r="S48" s="6">
        <f>IF(B48="","",IF(O48&gt;=0.75,"Excellent",IF(O48&gt;=0.5,"Competitive","Needs Improvement")))</f>
        <v/>
      </c>
      <c r="T48" s="7">
        <f>IF(B48="","",IFERROR(VLOOKUP(D48,'Match Results'!$H$2:$I$101,2,FALSE),""))</f>
        <v/>
      </c>
    </row>
    <row r="49">
      <c r="A49" s="8">
        <f>IF(B49="","",RANK(Q49,$Q$2:$Q$101,0)+COUNTIFS($Q$2:$Q$101,Q49,$M$2:$M$101,"&gt;"&amp;M49)+COUNTIFS($Q$2:$Q$101,Q49,$M$2:$M$101,M49,$O$2:$O$101,"&gt;"&amp;O49)+COUNTIFS($Q$2:$Q$101,Q49,$M$2:$M$101,M49,$O$2:$O$101,O49,$B$2:$B$101,"&lt;"&amp;B49))</f>
        <v/>
      </c>
      <c r="B49" s="4" t="n"/>
      <c r="C49" s="4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8">
        <f>IF(B49="","",SUM(COUNTIF(D49:L49,'Match Results'!$H$2),COUNTIF(D49:L49,'Match Results'!$H$3),COUNTIF(D49:L49,'Match Results'!$H$4),COUNTIF(D49:L49,'Match Results'!$H$5),COUNTIF(D49:L49,'Match Results'!$H$6),COUNTIF(D49:L49,'Match Results'!$H$7),COUNTIF(D49:L49,'Match Results'!$H$8),COUNTIF(D49:L49,'Match Results'!$H$9),COUNTIF(D49:L49,'Match Results'!$H$10)))</f>
        <v/>
      </c>
      <c r="N49" s="8">
        <f>IF(B49="","",COUNTIF(D49:L49,"&lt;&gt;"))</f>
        <v/>
      </c>
      <c r="O49" s="41">
        <f>IF(B49="","",IF(N49=0,0,M49/N49))</f>
        <v/>
      </c>
      <c r="P49" s="35">
        <f>IF(B49="","",IFERROR(AVERAGE('Match Results'!$I$2:$I$101),""))</f>
        <v/>
      </c>
      <c r="Q49" s="9">
        <f>IF(B49="","",M49*1)</f>
        <v/>
      </c>
      <c r="R49" s="8">
        <f>IF(B49="","",IF(A49=1,"Leader",IF(A49&lt;=3,"Top 3","Current")))</f>
        <v/>
      </c>
      <c r="S49" s="8">
        <f>IF(B49="","",IF(O49&gt;=0.75,"Excellent",IF(O49&gt;=0.5,"Competitive","Needs Improvement")))</f>
        <v/>
      </c>
      <c r="T49" s="9">
        <f>IF(B49="","",IFERROR(VLOOKUP(D49,'Match Results'!$H$2:$I$101,2,FALSE),""))</f>
        <v/>
      </c>
    </row>
    <row r="50">
      <c r="A50" s="6">
        <f>IF(B50="","",RANK(Q50,$Q$2:$Q$101,0)+COUNTIFS($Q$2:$Q$101,Q50,$M$2:$M$101,"&gt;"&amp;M50)+COUNTIFS($Q$2:$Q$101,Q50,$M$2:$M$101,M50,$O$2:$O$101,"&gt;"&amp;O50)+COUNTIFS($Q$2:$Q$101,Q50,$M$2:$M$101,M50,$O$2:$O$101,O50,$B$2:$B$101,"&lt;"&amp;B50))</f>
        <v/>
      </c>
      <c r="B50" s="4" t="n"/>
      <c r="C50" s="4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6">
        <f>IF(B50="","",SUM(COUNTIF(D50:L50,'Match Results'!$H$2),COUNTIF(D50:L50,'Match Results'!$H$3),COUNTIF(D50:L50,'Match Results'!$H$4),COUNTIF(D50:L50,'Match Results'!$H$5),COUNTIF(D50:L50,'Match Results'!$H$6),COUNTIF(D50:L50,'Match Results'!$H$7),COUNTIF(D50:L50,'Match Results'!$H$8),COUNTIF(D50:L50,'Match Results'!$H$9),COUNTIF(D50:L50,'Match Results'!$H$10)))</f>
        <v/>
      </c>
      <c r="N50" s="6">
        <f>IF(B50="","",COUNTIF(D50:L50,"&lt;&gt;"))</f>
        <v/>
      </c>
      <c r="O50" s="40">
        <f>IF(B50="","",IF(N50=0,0,M50/N50))</f>
        <v/>
      </c>
      <c r="P50" s="33">
        <f>IF(B50="","",IFERROR(AVERAGE('Match Results'!$I$2:$I$101),""))</f>
        <v/>
      </c>
      <c r="Q50" s="7">
        <f>IF(B50="","",M50*1)</f>
        <v/>
      </c>
      <c r="R50" s="6">
        <f>IF(B50="","",IF(A50=1,"Leader",IF(A50&lt;=3,"Top 3","Current")))</f>
        <v/>
      </c>
      <c r="S50" s="6">
        <f>IF(B50="","",IF(O50&gt;=0.75,"Excellent",IF(O50&gt;=0.5,"Competitive","Needs Improvement")))</f>
        <v/>
      </c>
      <c r="T50" s="7">
        <f>IF(B50="","",IFERROR(VLOOKUP(D50,'Match Results'!$H$2:$I$101,2,FALSE),""))</f>
        <v/>
      </c>
    </row>
    <row r="51">
      <c r="A51" s="8">
        <f>IF(B51="","",RANK(Q51,$Q$2:$Q$101,0)+COUNTIFS($Q$2:$Q$101,Q51,$M$2:$M$101,"&gt;"&amp;M51)+COUNTIFS($Q$2:$Q$101,Q51,$M$2:$M$101,M51,$O$2:$O$101,"&gt;"&amp;O51)+COUNTIFS($Q$2:$Q$101,Q51,$M$2:$M$101,M51,$O$2:$O$101,O51,$B$2:$B$101,"&lt;"&amp;B51))</f>
        <v/>
      </c>
      <c r="B51" s="4" t="n"/>
      <c r="C51" s="4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8">
        <f>IF(B51="","",SUM(COUNTIF(D51:L51,'Match Results'!$H$2),COUNTIF(D51:L51,'Match Results'!$H$3),COUNTIF(D51:L51,'Match Results'!$H$4),COUNTIF(D51:L51,'Match Results'!$H$5),COUNTIF(D51:L51,'Match Results'!$H$6),COUNTIF(D51:L51,'Match Results'!$H$7),COUNTIF(D51:L51,'Match Results'!$H$8),COUNTIF(D51:L51,'Match Results'!$H$9),COUNTIF(D51:L51,'Match Results'!$H$10)))</f>
        <v/>
      </c>
      <c r="N51" s="8">
        <f>IF(B51="","",COUNTIF(D51:L51,"&lt;&gt;"))</f>
        <v/>
      </c>
      <c r="O51" s="41">
        <f>IF(B51="","",IF(N51=0,0,M51/N51))</f>
        <v/>
      </c>
      <c r="P51" s="35">
        <f>IF(B51="","",IFERROR(AVERAGE('Match Results'!$I$2:$I$101),""))</f>
        <v/>
      </c>
      <c r="Q51" s="9">
        <f>IF(B51="","",M51*1)</f>
        <v/>
      </c>
      <c r="R51" s="8">
        <f>IF(B51="","",IF(A51=1,"Leader",IF(A51&lt;=3,"Top 3","Current")))</f>
        <v/>
      </c>
      <c r="S51" s="8">
        <f>IF(B51="","",IF(O51&gt;=0.75,"Excellent",IF(O51&gt;=0.5,"Competitive","Needs Improvement")))</f>
        <v/>
      </c>
      <c r="T51" s="9">
        <f>IF(B51="","",IFERROR(VLOOKUP(D51,'Match Results'!$H$2:$I$101,2,FALSE),""))</f>
        <v/>
      </c>
    </row>
    <row r="52">
      <c r="A52" s="6">
        <f>IF(B52="","",RANK(Q52,$Q$2:$Q$101,0)+COUNTIFS($Q$2:$Q$101,Q52,$M$2:$M$101,"&gt;"&amp;M52)+COUNTIFS($Q$2:$Q$101,Q52,$M$2:$M$101,M52,$O$2:$O$101,"&gt;"&amp;O52)+COUNTIFS($Q$2:$Q$101,Q52,$M$2:$M$101,M52,$O$2:$O$101,O52,$B$2:$B$101,"&lt;"&amp;B52))</f>
        <v/>
      </c>
      <c r="B52" s="4" t="n"/>
      <c r="C52" s="4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6">
        <f>IF(B52="","",SUM(COUNTIF(D52:L52,'Match Results'!$H$2),COUNTIF(D52:L52,'Match Results'!$H$3),COUNTIF(D52:L52,'Match Results'!$H$4),COUNTIF(D52:L52,'Match Results'!$H$5),COUNTIF(D52:L52,'Match Results'!$H$6),COUNTIF(D52:L52,'Match Results'!$H$7),COUNTIF(D52:L52,'Match Results'!$H$8),COUNTIF(D52:L52,'Match Results'!$H$9),COUNTIF(D52:L52,'Match Results'!$H$10)))</f>
        <v/>
      </c>
      <c r="N52" s="6">
        <f>IF(B52="","",COUNTIF(D52:L52,"&lt;&gt;"))</f>
        <v/>
      </c>
      <c r="O52" s="40">
        <f>IF(B52="","",IF(N52=0,0,M52/N52))</f>
        <v/>
      </c>
      <c r="P52" s="33">
        <f>IF(B52="","",IFERROR(AVERAGE('Match Results'!$I$2:$I$101),""))</f>
        <v/>
      </c>
      <c r="Q52" s="7">
        <f>IF(B52="","",M52*1)</f>
        <v/>
      </c>
      <c r="R52" s="6">
        <f>IF(B52="","",IF(A52=1,"Leader",IF(A52&lt;=3,"Top 3","Current")))</f>
        <v/>
      </c>
      <c r="S52" s="6">
        <f>IF(B52="","",IF(O52&gt;=0.75,"Excellent",IF(O52&gt;=0.5,"Competitive","Needs Improvement")))</f>
        <v/>
      </c>
      <c r="T52" s="7">
        <f>IF(B52="","",IFERROR(VLOOKUP(D52,'Match Results'!$H$2:$I$101,2,FALSE),""))</f>
        <v/>
      </c>
    </row>
    <row r="53">
      <c r="A53" s="8">
        <f>IF(B53="","",RANK(Q53,$Q$2:$Q$101,0)+COUNTIFS($Q$2:$Q$101,Q53,$M$2:$M$101,"&gt;"&amp;M53)+COUNTIFS($Q$2:$Q$101,Q53,$M$2:$M$101,M53,$O$2:$O$101,"&gt;"&amp;O53)+COUNTIFS($Q$2:$Q$101,Q53,$M$2:$M$101,M53,$O$2:$O$101,O53,$B$2:$B$101,"&lt;"&amp;B53))</f>
        <v/>
      </c>
      <c r="B53" s="4" t="n"/>
      <c r="C53" s="4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8">
        <f>IF(B53="","",SUM(COUNTIF(D53:L53,'Match Results'!$H$2),COUNTIF(D53:L53,'Match Results'!$H$3),COUNTIF(D53:L53,'Match Results'!$H$4),COUNTIF(D53:L53,'Match Results'!$H$5),COUNTIF(D53:L53,'Match Results'!$H$6),COUNTIF(D53:L53,'Match Results'!$H$7),COUNTIF(D53:L53,'Match Results'!$H$8),COUNTIF(D53:L53,'Match Results'!$H$9),COUNTIF(D53:L53,'Match Results'!$H$10)))</f>
        <v/>
      </c>
      <c r="N53" s="8">
        <f>IF(B53="","",COUNTIF(D53:L53,"&lt;&gt;"))</f>
        <v/>
      </c>
      <c r="O53" s="41">
        <f>IF(B53="","",IF(N53=0,0,M53/N53))</f>
        <v/>
      </c>
      <c r="P53" s="35">
        <f>IF(B53="","",IFERROR(AVERAGE('Match Results'!$I$2:$I$101),""))</f>
        <v/>
      </c>
      <c r="Q53" s="9">
        <f>IF(B53="","",M53*1)</f>
        <v/>
      </c>
      <c r="R53" s="8">
        <f>IF(B53="","",IF(A53=1,"Leader",IF(A53&lt;=3,"Top 3","Current")))</f>
        <v/>
      </c>
      <c r="S53" s="8">
        <f>IF(B53="","",IF(O53&gt;=0.75,"Excellent",IF(O53&gt;=0.5,"Competitive","Needs Improvement")))</f>
        <v/>
      </c>
      <c r="T53" s="9">
        <f>IF(B53="","",IFERROR(VLOOKUP(D53,'Match Results'!$H$2:$I$101,2,FALSE),""))</f>
        <v/>
      </c>
    </row>
    <row r="54">
      <c r="A54" s="6">
        <f>IF(B54="","",RANK(Q54,$Q$2:$Q$101,0)+COUNTIFS($Q$2:$Q$101,Q54,$M$2:$M$101,"&gt;"&amp;M54)+COUNTIFS($Q$2:$Q$101,Q54,$M$2:$M$101,M54,$O$2:$O$101,"&gt;"&amp;O54)+COUNTIFS($Q$2:$Q$101,Q54,$M$2:$M$101,M54,$O$2:$O$101,O54,$B$2:$B$101,"&lt;"&amp;B54))</f>
        <v/>
      </c>
      <c r="B54" s="4" t="n"/>
      <c r="C54" s="4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6">
        <f>IF(B54="","",SUM(COUNTIF(D54:L54,'Match Results'!$H$2),COUNTIF(D54:L54,'Match Results'!$H$3),COUNTIF(D54:L54,'Match Results'!$H$4),COUNTIF(D54:L54,'Match Results'!$H$5),COUNTIF(D54:L54,'Match Results'!$H$6),COUNTIF(D54:L54,'Match Results'!$H$7),COUNTIF(D54:L54,'Match Results'!$H$8),COUNTIF(D54:L54,'Match Results'!$H$9),COUNTIF(D54:L54,'Match Results'!$H$10)))</f>
        <v/>
      </c>
      <c r="N54" s="6">
        <f>IF(B54="","",COUNTIF(D54:L54,"&lt;&gt;"))</f>
        <v/>
      </c>
      <c r="O54" s="40">
        <f>IF(B54="","",IF(N54=0,0,M54/N54))</f>
        <v/>
      </c>
      <c r="P54" s="33">
        <f>IF(B54="","",IFERROR(AVERAGE('Match Results'!$I$2:$I$101),""))</f>
        <v/>
      </c>
      <c r="Q54" s="7">
        <f>IF(B54="","",M54*1)</f>
        <v/>
      </c>
      <c r="R54" s="6">
        <f>IF(B54="","",IF(A54=1,"Leader",IF(A54&lt;=3,"Top 3","Current")))</f>
        <v/>
      </c>
      <c r="S54" s="6">
        <f>IF(B54="","",IF(O54&gt;=0.75,"Excellent",IF(O54&gt;=0.5,"Competitive","Needs Improvement")))</f>
        <v/>
      </c>
      <c r="T54" s="7">
        <f>IF(B54="","",IFERROR(VLOOKUP(D54,'Match Results'!$H$2:$I$101,2,FALSE),""))</f>
        <v/>
      </c>
    </row>
    <row r="55">
      <c r="A55" s="8">
        <f>IF(B55="","",RANK(Q55,$Q$2:$Q$101,0)+COUNTIFS($Q$2:$Q$101,Q55,$M$2:$M$101,"&gt;"&amp;M55)+COUNTIFS($Q$2:$Q$101,Q55,$M$2:$M$101,M55,$O$2:$O$101,"&gt;"&amp;O55)+COUNTIFS($Q$2:$Q$101,Q55,$M$2:$M$101,M55,$O$2:$O$101,O55,$B$2:$B$101,"&lt;"&amp;B55))</f>
        <v/>
      </c>
      <c r="B55" s="4" t="n"/>
      <c r="C55" s="4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8">
        <f>IF(B55="","",SUM(COUNTIF(D55:L55,'Match Results'!$H$2),COUNTIF(D55:L55,'Match Results'!$H$3),COUNTIF(D55:L55,'Match Results'!$H$4),COUNTIF(D55:L55,'Match Results'!$H$5),COUNTIF(D55:L55,'Match Results'!$H$6),COUNTIF(D55:L55,'Match Results'!$H$7),COUNTIF(D55:L55,'Match Results'!$H$8),COUNTIF(D55:L55,'Match Results'!$H$9),COUNTIF(D55:L55,'Match Results'!$H$10)))</f>
        <v/>
      </c>
      <c r="N55" s="8">
        <f>IF(B55="","",COUNTIF(D55:L55,"&lt;&gt;"))</f>
        <v/>
      </c>
      <c r="O55" s="41">
        <f>IF(B55="","",IF(N55=0,0,M55/N55))</f>
        <v/>
      </c>
      <c r="P55" s="35">
        <f>IF(B55="","",IFERROR(AVERAGE('Match Results'!$I$2:$I$101),""))</f>
        <v/>
      </c>
      <c r="Q55" s="9">
        <f>IF(B55="","",M55*1)</f>
        <v/>
      </c>
      <c r="R55" s="8">
        <f>IF(B55="","",IF(A55=1,"Leader",IF(A55&lt;=3,"Top 3","Current")))</f>
        <v/>
      </c>
      <c r="S55" s="8">
        <f>IF(B55="","",IF(O55&gt;=0.75,"Excellent",IF(O55&gt;=0.5,"Competitive","Needs Improvement")))</f>
        <v/>
      </c>
      <c r="T55" s="9">
        <f>IF(B55="","",IFERROR(VLOOKUP(D55,'Match Results'!$H$2:$I$101,2,FALSE),""))</f>
        <v/>
      </c>
    </row>
    <row r="56">
      <c r="A56" s="6">
        <f>IF(B56="","",RANK(Q56,$Q$2:$Q$101,0)+COUNTIFS($Q$2:$Q$101,Q56,$M$2:$M$101,"&gt;"&amp;M56)+COUNTIFS($Q$2:$Q$101,Q56,$M$2:$M$101,M56,$O$2:$O$101,"&gt;"&amp;O56)+COUNTIFS($Q$2:$Q$101,Q56,$M$2:$M$101,M56,$O$2:$O$101,O56,$B$2:$B$101,"&lt;"&amp;B56))</f>
        <v/>
      </c>
      <c r="B56" s="4" t="n"/>
      <c r="C56" s="4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6">
        <f>IF(B56="","",SUM(COUNTIF(D56:L56,'Match Results'!$H$2),COUNTIF(D56:L56,'Match Results'!$H$3),COUNTIF(D56:L56,'Match Results'!$H$4),COUNTIF(D56:L56,'Match Results'!$H$5),COUNTIF(D56:L56,'Match Results'!$H$6),COUNTIF(D56:L56,'Match Results'!$H$7),COUNTIF(D56:L56,'Match Results'!$H$8),COUNTIF(D56:L56,'Match Results'!$H$9),COUNTIF(D56:L56,'Match Results'!$H$10)))</f>
        <v/>
      </c>
      <c r="N56" s="6">
        <f>IF(B56="","",COUNTIF(D56:L56,"&lt;&gt;"))</f>
        <v/>
      </c>
      <c r="O56" s="40">
        <f>IF(B56="","",IF(N56=0,0,M56/N56))</f>
        <v/>
      </c>
      <c r="P56" s="33">
        <f>IF(B56="","",IFERROR(AVERAGE('Match Results'!$I$2:$I$101),""))</f>
        <v/>
      </c>
      <c r="Q56" s="7">
        <f>IF(B56="","",M56*1)</f>
        <v/>
      </c>
      <c r="R56" s="6">
        <f>IF(B56="","",IF(A56=1,"Leader",IF(A56&lt;=3,"Top 3","Current")))</f>
        <v/>
      </c>
      <c r="S56" s="6">
        <f>IF(B56="","",IF(O56&gt;=0.75,"Excellent",IF(O56&gt;=0.5,"Competitive","Needs Improvement")))</f>
        <v/>
      </c>
      <c r="T56" s="7">
        <f>IF(B56="","",IFERROR(VLOOKUP(D56,'Match Results'!$H$2:$I$101,2,FALSE),""))</f>
        <v/>
      </c>
    </row>
    <row r="57">
      <c r="A57" s="8">
        <f>IF(B57="","",RANK(Q57,$Q$2:$Q$101,0)+COUNTIFS($Q$2:$Q$101,Q57,$M$2:$M$101,"&gt;"&amp;M57)+COUNTIFS($Q$2:$Q$101,Q57,$M$2:$M$101,M57,$O$2:$O$101,"&gt;"&amp;O57)+COUNTIFS($Q$2:$Q$101,Q57,$M$2:$M$101,M57,$O$2:$O$101,O57,$B$2:$B$101,"&lt;"&amp;B57))</f>
        <v/>
      </c>
      <c r="B57" s="4" t="n"/>
      <c r="C57" s="4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8">
        <f>IF(B57="","",SUM(COUNTIF(D57:L57,'Match Results'!$H$2),COUNTIF(D57:L57,'Match Results'!$H$3),COUNTIF(D57:L57,'Match Results'!$H$4),COUNTIF(D57:L57,'Match Results'!$H$5),COUNTIF(D57:L57,'Match Results'!$H$6),COUNTIF(D57:L57,'Match Results'!$H$7),COUNTIF(D57:L57,'Match Results'!$H$8),COUNTIF(D57:L57,'Match Results'!$H$9),COUNTIF(D57:L57,'Match Results'!$H$10)))</f>
        <v/>
      </c>
      <c r="N57" s="8">
        <f>IF(B57="","",COUNTIF(D57:L57,"&lt;&gt;"))</f>
        <v/>
      </c>
      <c r="O57" s="41">
        <f>IF(B57="","",IF(N57=0,0,M57/N57))</f>
        <v/>
      </c>
      <c r="P57" s="35">
        <f>IF(B57="","",IFERROR(AVERAGE('Match Results'!$I$2:$I$101),""))</f>
        <v/>
      </c>
      <c r="Q57" s="9">
        <f>IF(B57="","",M57*1)</f>
        <v/>
      </c>
      <c r="R57" s="8">
        <f>IF(B57="","",IF(A57=1,"Leader",IF(A57&lt;=3,"Top 3","Current")))</f>
        <v/>
      </c>
      <c r="S57" s="8">
        <f>IF(B57="","",IF(O57&gt;=0.75,"Excellent",IF(O57&gt;=0.5,"Competitive","Needs Improvement")))</f>
        <v/>
      </c>
      <c r="T57" s="9">
        <f>IF(B57="","",IFERROR(VLOOKUP(D57,'Match Results'!$H$2:$I$101,2,FALSE),""))</f>
        <v/>
      </c>
    </row>
    <row r="58">
      <c r="A58" s="6">
        <f>IF(B58="","",RANK(Q58,$Q$2:$Q$101,0)+COUNTIFS($Q$2:$Q$101,Q58,$M$2:$M$101,"&gt;"&amp;M58)+COUNTIFS($Q$2:$Q$101,Q58,$M$2:$M$101,M58,$O$2:$O$101,"&gt;"&amp;O58)+COUNTIFS($Q$2:$Q$101,Q58,$M$2:$M$101,M58,$O$2:$O$101,O58,$B$2:$B$101,"&lt;"&amp;B58))</f>
        <v/>
      </c>
      <c r="B58" s="4" t="n"/>
      <c r="C58" s="4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6">
        <f>IF(B58="","",SUM(COUNTIF(D58:L58,'Match Results'!$H$2),COUNTIF(D58:L58,'Match Results'!$H$3),COUNTIF(D58:L58,'Match Results'!$H$4),COUNTIF(D58:L58,'Match Results'!$H$5),COUNTIF(D58:L58,'Match Results'!$H$6),COUNTIF(D58:L58,'Match Results'!$H$7),COUNTIF(D58:L58,'Match Results'!$H$8),COUNTIF(D58:L58,'Match Results'!$H$9),COUNTIF(D58:L58,'Match Results'!$H$10)))</f>
        <v/>
      </c>
      <c r="N58" s="6">
        <f>IF(B58="","",COUNTIF(D58:L58,"&lt;&gt;"))</f>
        <v/>
      </c>
      <c r="O58" s="40">
        <f>IF(B58="","",IF(N58=0,0,M58/N58))</f>
        <v/>
      </c>
      <c r="P58" s="33">
        <f>IF(B58="","",IFERROR(AVERAGE('Match Results'!$I$2:$I$101),""))</f>
        <v/>
      </c>
      <c r="Q58" s="7">
        <f>IF(B58="","",M58*1)</f>
        <v/>
      </c>
      <c r="R58" s="6">
        <f>IF(B58="","",IF(A58=1,"Leader",IF(A58&lt;=3,"Top 3","Current")))</f>
        <v/>
      </c>
      <c r="S58" s="6">
        <f>IF(B58="","",IF(O58&gt;=0.75,"Excellent",IF(O58&gt;=0.5,"Competitive","Needs Improvement")))</f>
        <v/>
      </c>
      <c r="T58" s="7">
        <f>IF(B58="","",IFERROR(VLOOKUP(D58,'Match Results'!$H$2:$I$101,2,FALSE),""))</f>
        <v/>
      </c>
    </row>
    <row r="59">
      <c r="A59" s="8">
        <f>IF(B59="","",RANK(Q59,$Q$2:$Q$101,0)+COUNTIFS($Q$2:$Q$101,Q59,$M$2:$M$101,"&gt;"&amp;M59)+COUNTIFS($Q$2:$Q$101,Q59,$M$2:$M$101,M59,$O$2:$O$101,"&gt;"&amp;O59)+COUNTIFS($Q$2:$Q$101,Q59,$M$2:$M$101,M59,$O$2:$O$101,O59,$B$2:$B$101,"&lt;"&amp;B59))</f>
        <v/>
      </c>
      <c r="B59" s="4" t="n"/>
      <c r="C59" s="4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8">
        <f>IF(B59="","",SUM(COUNTIF(D59:L59,'Match Results'!$H$2),COUNTIF(D59:L59,'Match Results'!$H$3),COUNTIF(D59:L59,'Match Results'!$H$4),COUNTIF(D59:L59,'Match Results'!$H$5),COUNTIF(D59:L59,'Match Results'!$H$6),COUNTIF(D59:L59,'Match Results'!$H$7),COUNTIF(D59:L59,'Match Results'!$H$8),COUNTIF(D59:L59,'Match Results'!$H$9),COUNTIF(D59:L59,'Match Results'!$H$10)))</f>
        <v/>
      </c>
      <c r="N59" s="8">
        <f>IF(B59="","",COUNTIF(D59:L59,"&lt;&gt;"))</f>
        <v/>
      </c>
      <c r="O59" s="41">
        <f>IF(B59="","",IF(N59=0,0,M59/N59))</f>
        <v/>
      </c>
      <c r="P59" s="35">
        <f>IF(B59="","",IFERROR(AVERAGE('Match Results'!$I$2:$I$101),""))</f>
        <v/>
      </c>
      <c r="Q59" s="9">
        <f>IF(B59="","",M59*1)</f>
        <v/>
      </c>
      <c r="R59" s="8">
        <f>IF(B59="","",IF(A59=1,"Leader",IF(A59&lt;=3,"Top 3","Current")))</f>
        <v/>
      </c>
      <c r="S59" s="8">
        <f>IF(B59="","",IF(O59&gt;=0.75,"Excellent",IF(O59&gt;=0.5,"Competitive","Needs Improvement")))</f>
        <v/>
      </c>
      <c r="T59" s="9">
        <f>IF(B59="","",IFERROR(VLOOKUP(D59,'Match Results'!$H$2:$I$101,2,FALSE),""))</f>
        <v/>
      </c>
    </row>
    <row r="60">
      <c r="A60" s="6">
        <f>IF(B60="","",RANK(Q60,$Q$2:$Q$101,0)+COUNTIFS($Q$2:$Q$101,Q60,$M$2:$M$101,"&gt;"&amp;M60)+COUNTIFS($Q$2:$Q$101,Q60,$M$2:$M$101,M60,$O$2:$O$101,"&gt;"&amp;O60)+COUNTIFS($Q$2:$Q$101,Q60,$M$2:$M$101,M60,$O$2:$O$101,O60,$B$2:$B$101,"&lt;"&amp;B60))</f>
        <v/>
      </c>
      <c r="B60" s="4" t="n"/>
      <c r="C60" s="4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6">
        <f>IF(B60="","",SUM(COUNTIF(D60:L60,'Match Results'!$H$2),COUNTIF(D60:L60,'Match Results'!$H$3),COUNTIF(D60:L60,'Match Results'!$H$4),COUNTIF(D60:L60,'Match Results'!$H$5),COUNTIF(D60:L60,'Match Results'!$H$6),COUNTIF(D60:L60,'Match Results'!$H$7),COUNTIF(D60:L60,'Match Results'!$H$8),COUNTIF(D60:L60,'Match Results'!$H$9),COUNTIF(D60:L60,'Match Results'!$H$10)))</f>
        <v/>
      </c>
      <c r="N60" s="6">
        <f>IF(B60="","",COUNTIF(D60:L60,"&lt;&gt;"))</f>
        <v/>
      </c>
      <c r="O60" s="40">
        <f>IF(B60="","",IF(N60=0,0,M60/N60))</f>
        <v/>
      </c>
      <c r="P60" s="33">
        <f>IF(B60="","",IFERROR(AVERAGE('Match Results'!$I$2:$I$101),""))</f>
        <v/>
      </c>
      <c r="Q60" s="7">
        <f>IF(B60="","",M60*1)</f>
        <v/>
      </c>
      <c r="R60" s="6">
        <f>IF(B60="","",IF(A60=1,"Leader",IF(A60&lt;=3,"Top 3","Current")))</f>
        <v/>
      </c>
      <c r="S60" s="6">
        <f>IF(B60="","",IF(O60&gt;=0.75,"Excellent",IF(O60&gt;=0.5,"Competitive","Needs Improvement")))</f>
        <v/>
      </c>
      <c r="T60" s="7">
        <f>IF(B60="","",IFERROR(VLOOKUP(D60,'Match Results'!$H$2:$I$101,2,FALSE),""))</f>
        <v/>
      </c>
    </row>
    <row r="61">
      <c r="A61" s="8">
        <f>IF(B61="","",RANK(Q61,$Q$2:$Q$101,0)+COUNTIFS($Q$2:$Q$101,Q61,$M$2:$M$101,"&gt;"&amp;M61)+COUNTIFS($Q$2:$Q$101,Q61,$M$2:$M$101,M61,$O$2:$O$101,"&gt;"&amp;O61)+COUNTIFS($Q$2:$Q$101,Q61,$M$2:$M$101,M61,$O$2:$O$101,O61,$B$2:$B$101,"&lt;"&amp;B61))</f>
        <v/>
      </c>
      <c r="B61" s="4" t="n"/>
      <c r="C61" s="4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8">
        <f>IF(B61="","",SUM(COUNTIF(D61:L61,'Match Results'!$H$2),COUNTIF(D61:L61,'Match Results'!$H$3),COUNTIF(D61:L61,'Match Results'!$H$4),COUNTIF(D61:L61,'Match Results'!$H$5),COUNTIF(D61:L61,'Match Results'!$H$6),COUNTIF(D61:L61,'Match Results'!$H$7),COUNTIF(D61:L61,'Match Results'!$H$8),COUNTIF(D61:L61,'Match Results'!$H$9),COUNTIF(D61:L61,'Match Results'!$H$10)))</f>
        <v/>
      </c>
      <c r="N61" s="8">
        <f>IF(B61="","",COUNTIF(D61:L61,"&lt;&gt;"))</f>
        <v/>
      </c>
      <c r="O61" s="41">
        <f>IF(B61="","",IF(N61=0,0,M61/N61))</f>
        <v/>
      </c>
      <c r="P61" s="35">
        <f>IF(B61="","",IFERROR(AVERAGE('Match Results'!$I$2:$I$101),""))</f>
        <v/>
      </c>
      <c r="Q61" s="9">
        <f>IF(B61="","",M61*1)</f>
        <v/>
      </c>
      <c r="R61" s="8">
        <f>IF(B61="","",IF(A61=1,"Leader",IF(A61&lt;=3,"Top 3","Current")))</f>
        <v/>
      </c>
      <c r="S61" s="8">
        <f>IF(B61="","",IF(O61&gt;=0.75,"Excellent",IF(O61&gt;=0.5,"Competitive","Needs Improvement")))</f>
        <v/>
      </c>
      <c r="T61" s="9">
        <f>IF(B61="","",IFERROR(VLOOKUP(D61,'Match Results'!$H$2:$I$101,2,FALSE),""))</f>
        <v/>
      </c>
    </row>
    <row r="62">
      <c r="A62" s="6">
        <f>IF(B62="","",RANK(Q62,$Q$2:$Q$101,0)+COUNTIFS($Q$2:$Q$101,Q62,$M$2:$M$101,"&gt;"&amp;M62)+COUNTIFS($Q$2:$Q$101,Q62,$M$2:$M$101,M62,$O$2:$O$101,"&gt;"&amp;O62)+COUNTIFS($Q$2:$Q$101,Q62,$M$2:$M$101,M62,$O$2:$O$101,O62,$B$2:$B$101,"&lt;"&amp;B62))</f>
        <v/>
      </c>
      <c r="B62" s="4" t="n"/>
      <c r="C62" s="4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6">
        <f>IF(B62="","",SUM(COUNTIF(D62:L62,'Match Results'!$H$2),COUNTIF(D62:L62,'Match Results'!$H$3),COUNTIF(D62:L62,'Match Results'!$H$4),COUNTIF(D62:L62,'Match Results'!$H$5),COUNTIF(D62:L62,'Match Results'!$H$6),COUNTIF(D62:L62,'Match Results'!$H$7),COUNTIF(D62:L62,'Match Results'!$H$8),COUNTIF(D62:L62,'Match Results'!$H$9),COUNTIF(D62:L62,'Match Results'!$H$10)))</f>
        <v/>
      </c>
      <c r="N62" s="6">
        <f>IF(B62="","",COUNTIF(D62:L62,"&lt;&gt;"))</f>
        <v/>
      </c>
      <c r="O62" s="40">
        <f>IF(B62="","",IF(N62=0,0,M62/N62))</f>
        <v/>
      </c>
      <c r="P62" s="33">
        <f>IF(B62="","",IFERROR(AVERAGE('Match Results'!$I$2:$I$101),""))</f>
        <v/>
      </c>
      <c r="Q62" s="7">
        <f>IF(B62="","",M62*1)</f>
        <v/>
      </c>
      <c r="R62" s="6">
        <f>IF(B62="","",IF(A62=1,"Leader",IF(A62&lt;=3,"Top 3","Current")))</f>
        <v/>
      </c>
      <c r="S62" s="6">
        <f>IF(B62="","",IF(O62&gt;=0.75,"Excellent",IF(O62&gt;=0.5,"Competitive","Needs Improvement")))</f>
        <v/>
      </c>
      <c r="T62" s="7">
        <f>IF(B62="","",IFERROR(VLOOKUP(D62,'Match Results'!$H$2:$I$101,2,FALSE),""))</f>
        <v/>
      </c>
    </row>
    <row r="63">
      <c r="A63" s="8">
        <f>IF(B63="","",RANK(Q63,$Q$2:$Q$101,0)+COUNTIFS($Q$2:$Q$101,Q63,$M$2:$M$101,"&gt;"&amp;M63)+COUNTIFS($Q$2:$Q$101,Q63,$M$2:$M$101,M63,$O$2:$O$101,"&gt;"&amp;O63)+COUNTIFS($Q$2:$Q$101,Q63,$M$2:$M$101,M63,$O$2:$O$101,O63,$B$2:$B$101,"&lt;"&amp;B63))</f>
        <v/>
      </c>
      <c r="B63" s="4" t="n"/>
      <c r="C63" s="4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8">
        <f>IF(B63="","",SUM(COUNTIF(D63:L63,'Match Results'!$H$2),COUNTIF(D63:L63,'Match Results'!$H$3),COUNTIF(D63:L63,'Match Results'!$H$4),COUNTIF(D63:L63,'Match Results'!$H$5),COUNTIF(D63:L63,'Match Results'!$H$6),COUNTIF(D63:L63,'Match Results'!$H$7),COUNTIF(D63:L63,'Match Results'!$H$8),COUNTIF(D63:L63,'Match Results'!$H$9),COUNTIF(D63:L63,'Match Results'!$H$10)))</f>
        <v/>
      </c>
      <c r="N63" s="8">
        <f>IF(B63="","",COUNTIF(D63:L63,"&lt;&gt;"))</f>
        <v/>
      </c>
      <c r="O63" s="41">
        <f>IF(B63="","",IF(N63=0,0,M63/N63))</f>
        <v/>
      </c>
      <c r="P63" s="35">
        <f>IF(B63="","",IFERROR(AVERAGE('Match Results'!$I$2:$I$101),""))</f>
        <v/>
      </c>
      <c r="Q63" s="9">
        <f>IF(B63="","",M63*1)</f>
        <v/>
      </c>
      <c r="R63" s="8">
        <f>IF(B63="","",IF(A63=1,"Leader",IF(A63&lt;=3,"Top 3","Current")))</f>
        <v/>
      </c>
      <c r="S63" s="8">
        <f>IF(B63="","",IF(O63&gt;=0.75,"Excellent",IF(O63&gt;=0.5,"Competitive","Needs Improvement")))</f>
        <v/>
      </c>
      <c r="T63" s="9">
        <f>IF(B63="","",IFERROR(VLOOKUP(D63,'Match Results'!$H$2:$I$101,2,FALSE),""))</f>
        <v/>
      </c>
    </row>
    <row r="64">
      <c r="A64" s="6">
        <f>IF(B64="","",RANK(Q64,$Q$2:$Q$101,0)+COUNTIFS($Q$2:$Q$101,Q64,$M$2:$M$101,"&gt;"&amp;M64)+COUNTIFS($Q$2:$Q$101,Q64,$M$2:$M$101,M64,$O$2:$O$101,"&gt;"&amp;O64)+COUNTIFS($Q$2:$Q$101,Q64,$M$2:$M$101,M64,$O$2:$O$101,O64,$B$2:$B$101,"&lt;"&amp;B64))</f>
        <v/>
      </c>
      <c r="B64" s="4" t="n"/>
      <c r="C64" s="4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6">
        <f>IF(B64="","",SUM(COUNTIF(D64:L64,'Match Results'!$H$2),COUNTIF(D64:L64,'Match Results'!$H$3),COUNTIF(D64:L64,'Match Results'!$H$4),COUNTIF(D64:L64,'Match Results'!$H$5),COUNTIF(D64:L64,'Match Results'!$H$6),COUNTIF(D64:L64,'Match Results'!$H$7),COUNTIF(D64:L64,'Match Results'!$H$8),COUNTIF(D64:L64,'Match Results'!$H$9),COUNTIF(D64:L64,'Match Results'!$H$10)))</f>
        <v/>
      </c>
      <c r="N64" s="6">
        <f>IF(B64="","",COUNTIF(D64:L64,"&lt;&gt;"))</f>
        <v/>
      </c>
      <c r="O64" s="40">
        <f>IF(B64="","",IF(N64=0,0,M64/N64))</f>
        <v/>
      </c>
      <c r="P64" s="33">
        <f>IF(B64="","",IFERROR(AVERAGE('Match Results'!$I$2:$I$101),""))</f>
        <v/>
      </c>
      <c r="Q64" s="7">
        <f>IF(B64="","",M64*1)</f>
        <v/>
      </c>
      <c r="R64" s="6">
        <f>IF(B64="","",IF(A64=1,"Leader",IF(A64&lt;=3,"Top 3","Current")))</f>
        <v/>
      </c>
      <c r="S64" s="6">
        <f>IF(B64="","",IF(O64&gt;=0.75,"Excellent",IF(O64&gt;=0.5,"Competitive","Needs Improvement")))</f>
        <v/>
      </c>
      <c r="T64" s="7">
        <f>IF(B64="","",IFERROR(VLOOKUP(D64,'Match Results'!$H$2:$I$101,2,FALSE),""))</f>
        <v/>
      </c>
    </row>
    <row r="65">
      <c r="A65" s="8">
        <f>IF(B65="","",RANK(Q65,$Q$2:$Q$101,0)+COUNTIFS($Q$2:$Q$101,Q65,$M$2:$M$101,"&gt;"&amp;M65)+COUNTIFS($Q$2:$Q$101,Q65,$M$2:$M$101,M65,$O$2:$O$101,"&gt;"&amp;O65)+COUNTIFS($Q$2:$Q$101,Q65,$M$2:$M$101,M65,$O$2:$O$101,O65,$B$2:$B$101,"&lt;"&amp;B65))</f>
        <v/>
      </c>
      <c r="B65" s="4" t="n"/>
      <c r="C65" s="4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8">
        <f>IF(B65="","",SUM(COUNTIF(D65:L65,'Match Results'!$H$2),COUNTIF(D65:L65,'Match Results'!$H$3),COUNTIF(D65:L65,'Match Results'!$H$4),COUNTIF(D65:L65,'Match Results'!$H$5),COUNTIF(D65:L65,'Match Results'!$H$6),COUNTIF(D65:L65,'Match Results'!$H$7),COUNTIF(D65:L65,'Match Results'!$H$8),COUNTIF(D65:L65,'Match Results'!$H$9),COUNTIF(D65:L65,'Match Results'!$H$10)))</f>
        <v/>
      </c>
      <c r="N65" s="8">
        <f>IF(B65="","",COUNTIF(D65:L65,"&lt;&gt;"))</f>
        <v/>
      </c>
      <c r="O65" s="41">
        <f>IF(B65="","",IF(N65=0,0,M65/N65))</f>
        <v/>
      </c>
      <c r="P65" s="35">
        <f>IF(B65="","",IFERROR(AVERAGE('Match Results'!$I$2:$I$101),""))</f>
        <v/>
      </c>
      <c r="Q65" s="9">
        <f>IF(B65="","",M65*1)</f>
        <v/>
      </c>
      <c r="R65" s="8">
        <f>IF(B65="","",IF(A65=1,"Leader",IF(A65&lt;=3,"Top 3","Current")))</f>
        <v/>
      </c>
      <c r="S65" s="8">
        <f>IF(B65="","",IF(O65&gt;=0.75,"Excellent",IF(O65&gt;=0.5,"Competitive","Needs Improvement")))</f>
        <v/>
      </c>
      <c r="T65" s="9">
        <f>IF(B65="","",IFERROR(VLOOKUP(D65,'Match Results'!$H$2:$I$101,2,FALSE),""))</f>
        <v/>
      </c>
    </row>
    <row r="66">
      <c r="A66" s="6">
        <f>IF(B66="","",RANK(Q66,$Q$2:$Q$101,0)+COUNTIFS($Q$2:$Q$101,Q66,$M$2:$M$101,"&gt;"&amp;M66)+COUNTIFS($Q$2:$Q$101,Q66,$M$2:$M$101,M66,$O$2:$O$101,"&gt;"&amp;O66)+COUNTIFS($Q$2:$Q$101,Q66,$M$2:$M$101,M66,$O$2:$O$101,O66,$B$2:$B$101,"&lt;"&amp;B66))</f>
        <v/>
      </c>
      <c r="B66" s="4" t="n"/>
      <c r="C66" s="4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6">
        <f>IF(B66="","",SUM(COUNTIF(D66:L66,'Match Results'!$H$2),COUNTIF(D66:L66,'Match Results'!$H$3),COUNTIF(D66:L66,'Match Results'!$H$4),COUNTIF(D66:L66,'Match Results'!$H$5),COUNTIF(D66:L66,'Match Results'!$H$6),COUNTIF(D66:L66,'Match Results'!$H$7),COUNTIF(D66:L66,'Match Results'!$H$8),COUNTIF(D66:L66,'Match Results'!$H$9),COUNTIF(D66:L66,'Match Results'!$H$10)))</f>
        <v/>
      </c>
      <c r="N66" s="6">
        <f>IF(B66="","",COUNTIF(D66:L66,"&lt;&gt;"))</f>
        <v/>
      </c>
      <c r="O66" s="40">
        <f>IF(B66="","",IF(N66=0,0,M66/N66))</f>
        <v/>
      </c>
      <c r="P66" s="33">
        <f>IF(B66="","",IFERROR(AVERAGE('Match Results'!$I$2:$I$101),""))</f>
        <v/>
      </c>
      <c r="Q66" s="7">
        <f>IF(B66="","",M66*1)</f>
        <v/>
      </c>
      <c r="R66" s="6">
        <f>IF(B66="","",IF(A66=1,"Leader",IF(A66&lt;=3,"Top 3","Current")))</f>
        <v/>
      </c>
      <c r="S66" s="6">
        <f>IF(B66="","",IF(O66&gt;=0.75,"Excellent",IF(O66&gt;=0.5,"Competitive","Needs Improvement")))</f>
        <v/>
      </c>
      <c r="T66" s="7">
        <f>IF(B66="","",IFERROR(VLOOKUP(D66,'Match Results'!$H$2:$I$101,2,FALSE),""))</f>
        <v/>
      </c>
    </row>
    <row r="67">
      <c r="A67" s="8">
        <f>IF(B67="","",RANK(Q67,$Q$2:$Q$101,0)+COUNTIFS($Q$2:$Q$101,Q67,$M$2:$M$101,"&gt;"&amp;M67)+COUNTIFS($Q$2:$Q$101,Q67,$M$2:$M$101,M67,$O$2:$O$101,"&gt;"&amp;O67)+COUNTIFS($Q$2:$Q$101,Q67,$M$2:$M$101,M67,$O$2:$O$101,O67,$B$2:$B$101,"&lt;"&amp;B67))</f>
        <v/>
      </c>
      <c r="B67" s="4" t="n"/>
      <c r="C67" s="4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8">
        <f>IF(B67="","",SUM(COUNTIF(D67:L67,'Match Results'!$H$2),COUNTIF(D67:L67,'Match Results'!$H$3),COUNTIF(D67:L67,'Match Results'!$H$4),COUNTIF(D67:L67,'Match Results'!$H$5),COUNTIF(D67:L67,'Match Results'!$H$6),COUNTIF(D67:L67,'Match Results'!$H$7),COUNTIF(D67:L67,'Match Results'!$H$8),COUNTIF(D67:L67,'Match Results'!$H$9),COUNTIF(D67:L67,'Match Results'!$H$10)))</f>
        <v/>
      </c>
      <c r="N67" s="8">
        <f>IF(B67="","",COUNTIF(D67:L67,"&lt;&gt;"))</f>
        <v/>
      </c>
      <c r="O67" s="41">
        <f>IF(B67="","",IF(N67=0,0,M67/N67))</f>
        <v/>
      </c>
      <c r="P67" s="35">
        <f>IF(B67="","",IFERROR(AVERAGE('Match Results'!$I$2:$I$101),""))</f>
        <v/>
      </c>
      <c r="Q67" s="9">
        <f>IF(B67="","",M67*1)</f>
        <v/>
      </c>
      <c r="R67" s="8">
        <f>IF(B67="","",IF(A67=1,"Leader",IF(A67&lt;=3,"Top 3","Current")))</f>
        <v/>
      </c>
      <c r="S67" s="8">
        <f>IF(B67="","",IF(O67&gt;=0.75,"Excellent",IF(O67&gt;=0.5,"Competitive","Needs Improvement")))</f>
        <v/>
      </c>
      <c r="T67" s="9">
        <f>IF(B67="","",IFERROR(VLOOKUP(D67,'Match Results'!$H$2:$I$101,2,FALSE),""))</f>
        <v/>
      </c>
    </row>
    <row r="68">
      <c r="A68" s="6">
        <f>IF(B68="","",RANK(Q68,$Q$2:$Q$101,0)+COUNTIFS($Q$2:$Q$101,Q68,$M$2:$M$101,"&gt;"&amp;M68)+COUNTIFS($Q$2:$Q$101,Q68,$M$2:$M$101,M68,$O$2:$O$101,"&gt;"&amp;O68)+COUNTIFS($Q$2:$Q$101,Q68,$M$2:$M$101,M68,$O$2:$O$101,O68,$B$2:$B$101,"&lt;"&amp;B68))</f>
        <v/>
      </c>
      <c r="B68" s="4" t="n"/>
      <c r="C68" s="4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6">
        <f>IF(B68="","",SUM(COUNTIF(D68:L68,'Match Results'!$H$2),COUNTIF(D68:L68,'Match Results'!$H$3),COUNTIF(D68:L68,'Match Results'!$H$4),COUNTIF(D68:L68,'Match Results'!$H$5),COUNTIF(D68:L68,'Match Results'!$H$6),COUNTIF(D68:L68,'Match Results'!$H$7),COUNTIF(D68:L68,'Match Results'!$H$8),COUNTIF(D68:L68,'Match Results'!$H$9),COUNTIF(D68:L68,'Match Results'!$H$10)))</f>
        <v/>
      </c>
      <c r="N68" s="6">
        <f>IF(B68="","",COUNTIF(D68:L68,"&lt;&gt;"))</f>
        <v/>
      </c>
      <c r="O68" s="40">
        <f>IF(B68="","",IF(N68=0,0,M68/N68))</f>
        <v/>
      </c>
      <c r="P68" s="33">
        <f>IF(B68="","",IFERROR(AVERAGE('Match Results'!$I$2:$I$101),""))</f>
        <v/>
      </c>
      <c r="Q68" s="7">
        <f>IF(B68="","",M68*1)</f>
        <v/>
      </c>
      <c r="R68" s="6">
        <f>IF(B68="","",IF(A68=1,"Leader",IF(A68&lt;=3,"Top 3","Current")))</f>
        <v/>
      </c>
      <c r="S68" s="6">
        <f>IF(B68="","",IF(O68&gt;=0.75,"Excellent",IF(O68&gt;=0.5,"Competitive","Needs Improvement")))</f>
        <v/>
      </c>
      <c r="T68" s="7">
        <f>IF(B68="","",IFERROR(VLOOKUP(D68,'Match Results'!$H$2:$I$101,2,FALSE),""))</f>
        <v/>
      </c>
    </row>
    <row r="69">
      <c r="A69" s="8">
        <f>IF(B69="","",RANK(Q69,$Q$2:$Q$101,0)+COUNTIFS($Q$2:$Q$101,Q69,$M$2:$M$101,"&gt;"&amp;M69)+COUNTIFS($Q$2:$Q$101,Q69,$M$2:$M$101,M69,$O$2:$O$101,"&gt;"&amp;O69)+COUNTIFS($Q$2:$Q$101,Q69,$M$2:$M$101,M69,$O$2:$O$101,O69,$B$2:$B$101,"&lt;"&amp;B69))</f>
        <v/>
      </c>
      <c r="B69" s="4" t="n"/>
      <c r="C69" s="4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8">
        <f>IF(B69="","",SUM(COUNTIF(D69:L69,'Match Results'!$H$2),COUNTIF(D69:L69,'Match Results'!$H$3),COUNTIF(D69:L69,'Match Results'!$H$4),COUNTIF(D69:L69,'Match Results'!$H$5),COUNTIF(D69:L69,'Match Results'!$H$6),COUNTIF(D69:L69,'Match Results'!$H$7),COUNTIF(D69:L69,'Match Results'!$H$8),COUNTIF(D69:L69,'Match Results'!$H$9),COUNTIF(D69:L69,'Match Results'!$H$10)))</f>
        <v/>
      </c>
      <c r="N69" s="8">
        <f>IF(B69="","",COUNTIF(D69:L69,"&lt;&gt;"))</f>
        <v/>
      </c>
      <c r="O69" s="41">
        <f>IF(B69="","",IF(N69=0,0,M69/N69))</f>
        <v/>
      </c>
      <c r="P69" s="35">
        <f>IF(B69="","",IFERROR(AVERAGE('Match Results'!$I$2:$I$101),""))</f>
        <v/>
      </c>
      <c r="Q69" s="9">
        <f>IF(B69="","",M69*1)</f>
        <v/>
      </c>
      <c r="R69" s="8">
        <f>IF(B69="","",IF(A69=1,"Leader",IF(A69&lt;=3,"Top 3","Current")))</f>
        <v/>
      </c>
      <c r="S69" s="8">
        <f>IF(B69="","",IF(O69&gt;=0.75,"Excellent",IF(O69&gt;=0.5,"Competitive","Needs Improvement")))</f>
        <v/>
      </c>
      <c r="T69" s="9">
        <f>IF(B69="","",IFERROR(VLOOKUP(D69,'Match Results'!$H$2:$I$101,2,FALSE),""))</f>
        <v/>
      </c>
    </row>
    <row r="70">
      <c r="A70" s="6">
        <f>IF(B70="","",RANK(Q70,$Q$2:$Q$101,0)+COUNTIFS($Q$2:$Q$101,Q70,$M$2:$M$101,"&gt;"&amp;M70)+COUNTIFS($Q$2:$Q$101,Q70,$M$2:$M$101,M70,$O$2:$O$101,"&gt;"&amp;O70)+COUNTIFS($Q$2:$Q$101,Q70,$M$2:$M$101,M70,$O$2:$O$101,O70,$B$2:$B$101,"&lt;"&amp;B70))</f>
        <v/>
      </c>
      <c r="B70" s="4" t="n"/>
      <c r="C70" s="4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6">
        <f>IF(B70="","",SUM(COUNTIF(D70:L70,'Match Results'!$H$2),COUNTIF(D70:L70,'Match Results'!$H$3),COUNTIF(D70:L70,'Match Results'!$H$4),COUNTIF(D70:L70,'Match Results'!$H$5),COUNTIF(D70:L70,'Match Results'!$H$6),COUNTIF(D70:L70,'Match Results'!$H$7),COUNTIF(D70:L70,'Match Results'!$H$8),COUNTIF(D70:L70,'Match Results'!$H$9),COUNTIF(D70:L70,'Match Results'!$H$10)))</f>
        <v/>
      </c>
      <c r="N70" s="6">
        <f>IF(B70="","",COUNTIF(D70:L70,"&lt;&gt;"))</f>
        <v/>
      </c>
      <c r="O70" s="40">
        <f>IF(B70="","",IF(N70=0,0,M70/N70))</f>
        <v/>
      </c>
      <c r="P70" s="33">
        <f>IF(B70="","",IFERROR(AVERAGE('Match Results'!$I$2:$I$101),""))</f>
        <v/>
      </c>
      <c r="Q70" s="7">
        <f>IF(B70="","",M70*1)</f>
        <v/>
      </c>
      <c r="R70" s="6">
        <f>IF(B70="","",IF(A70=1,"Leader",IF(A70&lt;=3,"Top 3","Current")))</f>
        <v/>
      </c>
      <c r="S70" s="6">
        <f>IF(B70="","",IF(O70&gt;=0.75,"Excellent",IF(O70&gt;=0.5,"Competitive","Needs Improvement")))</f>
        <v/>
      </c>
      <c r="T70" s="7">
        <f>IF(B70="","",IFERROR(VLOOKUP(D70,'Match Results'!$H$2:$I$101,2,FALSE),""))</f>
        <v/>
      </c>
    </row>
    <row r="71">
      <c r="A71" s="8">
        <f>IF(B71="","",RANK(Q71,$Q$2:$Q$101,0)+COUNTIFS($Q$2:$Q$101,Q71,$M$2:$M$101,"&gt;"&amp;M71)+COUNTIFS($Q$2:$Q$101,Q71,$M$2:$M$101,M71,$O$2:$O$101,"&gt;"&amp;O71)+COUNTIFS($Q$2:$Q$101,Q71,$M$2:$M$101,M71,$O$2:$O$101,O71,$B$2:$B$101,"&lt;"&amp;B71))</f>
        <v/>
      </c>
      <c r="B71" s="4" t="n"/>
      <c r="C71" s="4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8">
        <f>IF(B71="","",SUM(COUNTIF(D71:L71,'Match Results'!$H$2),COUNTIF(D71:L71,'Match Results'!$H$3),COUNTIF(D71:L71,'Match Results'!$H$4),COUNTIF(D71:L71,'Match Results'!$H$5),COUNTIF(D71:L71,'Match Results'!$H$6),COUNTIF(D71:L71,'Match Results'!$H$7),COUNTIF(D71:L71,'Match Results'!$H$8),COUNTIF(D71:L71,'Match Results'!$H$9),COUNTIF(D71:L71,'Match Results'!$H$10)))</f>
        <v/>
      </c>
      <c r="N71" s="8">
        <f>IF(B71="","",COUNTIF(D71:L71,"&lt;&gt;"))</f>
        <v/>
      </c>
      <c r="O71" s="41">
        <f>IF(B71="","",IF(N71=0,0,M71/N71))</f>
        <v/>
      </c>
      <c r="P71" s="35">
        <f>IF(B71="","",IFERROR(AVERAGE('Match Results'!$I$2:$I$101),""))</f>
        <v/>
      </c>
      <c r="Q71" s="9">
        <f>IF(B71="","",M71*1)</f>
        <v/>
      </c>
      <c r="R71" s="8">
        <f>IF(B71="","",IF(A71=1,"Leader",IF(A71&lt;=3,"Top 3","Current")))</f>
        <v/>
      </c>
      <c r="S71" s="8">
        <f>IF(B71="","",IF(O71&gt;=0.75,"Excellent",IF(O71&gt;=0.5,"Competitive","Needs Improvement")))</f>
        <v/>
      </c>
      <c r="T71" s="9">
        <f>IF(B71="","",IFERROR(VLOOKUP(D71,'Match Results'!$H$2:$I$101,2,FALSE),""))</f>
        <v/>
      </c>
    </row>
    <row r="72">
      <c r="A72" s="6">
        <f>IF(B72="","",RANK(Q72,$Q$2:$Q$101,0)+COUNTIFS($Q$2:$Q$101,Q72,$M$2:$M$101,"&gt;"&amp;M72)+COUNTIFS($Q$2:$Q$101,Q72,$M$2:$M$101,M72,$O$2:$O$101,"&gt;"&amp;O72)+COUNTIFS($Q$2:$Q$101,Q72,$M$2:$M$101,M72,$O$2:$O$101,O72,$B$2:$B$101,"&lt;"&amp;B72))</f>
        <v/>
      </c>
      <c r="B72" s="4" t="n"/>
      <c r="C72" s="4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6">
        <f>IF(B72="","",SUM(COUNTIF(D72:L72,'Match Results'!$H$2),COUNTIF(D72:L72,'Match Results'!$H$3),COUNTIF(D72:L72,'Match Results'!$H$4),COUNTIF(D72:L72,'Match Results'!$H$5),COUNTIF(D72:L72,'Match Results'!$H$6),COUNTIF(D72:L72,'Match Results'!$H$7),COUNTIF(D72:L72,'Match Results'!$H$8),COUNTIF(D72:L72,'Match Results'!$H$9),COUNTIF(D72:L72,'Match Results'!$H$10)))</f>
        <v/>
      </c>
      <c r="N72" s="6">
        <f>IF(B72="","",COUNTIF(D72:L72,"&lt;&gt;"))</f>
        <v/>
      </c>
      <c r="O72" s="40">
        <f>IF(B72="","",IF(N72=0,0,M72/N72))</f>
        <v/>
      </c>
      <c r="P72" s="33">
        <f>IF(B72="","",IFERROR(AVERAGE('Match Results'!$I$2:$I$101),""))</f>
        <v/>
      </c>
      <c r="Q72" s="7">
        <f>IF(B72="","",M72*1)</f>
        <v/>
      </c>
      <c r="R72" s="6">
        <f>IF(B72="","",IF(A72=1,"Leader",IF(A72&lt;=3,"Top 3","Current")))</f>
        <v/>
      </c>
      <c r="S72" s="6">
        <f>IF(B72="","",IF(O72&gt;=0.75,"Excellent",IF(O72&gt;=0.5,"Competitive","Needs Improvement")))</f>
        <v/>
      </c>
      <c r="T72" s="7">
        <f>IF(B72="","",IFERROR(VLOOKUP(D72,'Match Results'!$H$2:$I$101,2,FALSE),""))</f>
        <v/>
      </c>
    </row>
    <row r="73">
      <c r="A73" s="8">
        <f>IF(B73="","",RANK(Q73,$Q$2:$Q$101,0)+COUNTIFS($Q$2:$Q$101,Q73,$M$2:$M$101,"&gt;"&amp;M73)+COUNTIFS($Q$2:$Q$101,Q73,$M$2:$M$101,M73,$O$2:$O$101,"&gt;"&amp;O73)+COUNTIFS($Q$2:$Q$101,Q73,$M$2:$M$101,M73,$O$2:$O$101,O73,$B$2:$B$101,"&lt;"&amp;B73))</f>
        <v/>
      </c>
      <c r="B73" s="4" t="n"/>
      <c r="C73" s="4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8">
        <f>IF(B73="","",SUM(COUNTIF(D73:L73,'Match Results'!$H$2),COUNTIF(D73:L73,'Match Results'!$H$3),COUNTIF(D73:L73,'Match Results'!$H$4),COUNTIF(D73:L73,'Match Results'!$H$5),COUNTIF(D73:L73,'Match Results'!$H$6),COUNTIF(D73:L73,'Match Results'!$H$7),COUNTIF(D73:L73,'Match Results'!$H$8),COUNTIF(D73:L73,'Match Results'!$H$9),COUNTIF(D73:L73,'Match Results'!$H$10)))</f>
        <v/>
      </c>
      <c r="N73" s="8">
        <f>IF(B73="","",COUNTIF(D73:L73,"&lt;&gt;"))</f>
        <v/>
      </c>
      <c r="O73" s="41">
        <f>IF(B73="","",IF(N73=0,0,M73/N73))</f>
        <v/>
      </c>
      <c r="P73" s="35">
        <f>IF(B73="","",IFERROR(AVERAGE('Match Results'!$I$2:$I$101),""))</f>
        <v/>
      </c>
      <c r="Q73" s="9">
        <f>IF(B73="","",M73*1)</f>
        <v/>
      </c>
      <c r="R73" s="8">
        <f>IF(B73="","",IF(A73=1,"Leader",IF(A73&lt;=3,"Top 3","Current")))</f>
        <v/>
      </c>
      <c r="S73" s="8">
        <f>IF(B73="","",IF(O73&gt;=0.75,"Excellent",IF(O73&gt;=0.5,"Competitive","Needs Improvement")))</f>
        <v/>
      </c>
      <c r="T73" s="9">
        <f>IF(B73="","",IFERROR(VLOOKUP(D73,'Match Results'!$H$2:$I$101,2,FALSE),""))</f>
        <v/>
      </c>
    </row>
    <row r="74">
      <c r="A74" s="6">
        <f>IF(B74="","",RANK(Q74,$Q$2:$Q$101,0)+COUNTIFS($Q$2:$Q$101,Q74,$M$2:$M$101,"&gt;"&amp;M74)+COUNTIFS($Q$2:$Q$101,Q74,$M$2:$M$101,M74,$O$2:$O$101,"&gt;"&amp;O74)+COUNTIFS($Q$2:$Q$101,Q74,$M$2:$M$101,M74,$O$2:$O$101,O74,$B$2:$B$101,"&lt;"&amp;B74))</f>
        <v/>
      </c>
      <c r="B74" s="4" t="n"/>
      <c r="C74" s="4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6">
        <f>IF(B74="","",SUM(COUNTIF(D74:L74,'Match Results'!$H$2),COUNTIF(D74:L74,'Match Results'!$H$3),COUNTIF(D74:L74,'Match Results'!$H$4),COUNTIF(D74:L74,'Match Results'!$H$5),COUNTIF(D74:L74,'Match Results'!$H$6),COUNTIF(D74:L74,'Match Results'!$H$7),COUNTIF(D74:L74,'Match Results'!$H$8),COUNTIF(D74:L74,'Match Results'!$H$9),COUNTIF(D74:L74,'Match Results'!$H$10)))</f>
        <v/>
      </c>
      <c r="N74" s="6">
        <f>IF(B74="","",COUNTIF(D74:L74,"&lt;&gt;"))</f>
        <v/>
      </c>
      <c r="O74" s="40">
        <f>IF(B74="","",IF(N74=0,0,M74/N74))</f>
        <v/>
      </c>
      <c r="P74" s="33">
        <f>IF(B74="","",IFERROR(AVERAGE('Match Results'!$I$2:$I$101),""))</f>
        <v/>
      </c>
      <c r="Q74" s="7">
        <f>IF(B74="","",M74*1)</f>
        <v/>
      </c>
      <c r="R74" s="6">
        <f>IF(B74="","",IF(A74=1,"Leader",IF(A74&lt;=3,"Top 3","Current")))</f>
        <v/>
      </c>
      <c r="S74" s="6">
        <f>IF(B74="","",IF(O74&gt;=0.75,"Excellent",IF(O74&gt;=0.5,"Competitive","Needs Improvement")))</f>
        <v/>
      </c>
      <c r="T74" s="7">
        <f>IF(B74="","",IFERROR(VLOOKUP(D74,'Match Results'!$H$2:$I$101,2,FALSE),""))</f>
        <v/>
      </c>
    </row>
    <row r="75">
      <c r="A75" s="8">
        <f>IF(B75="","",RANK(Q75,$Q$2:$Q$101,0)+COUNTIFS($Q$2:$Q$101,Q75,$M$2:$M$101,"&gt;"&amp;M75)+COUNTIFS($Q$2:$Q$101,Q75,$M$2:$M$101,M75,$O$2:$O$101,"&gt;"&amp;O75)+COUNTIFS($Q$2:$Q$101,Q75,$M$2:$M$101,M75,$O$2:$O$101,O75,$B$2:$B$101,"&lt;"&amp;B75))</f>
        <v/>
      </c>
      <c r="B75" s="4" t="n"/>
      <c r="C75" s="4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8">
        <f>IF(B75="","",SUM(COUNTIF(D75:L75,'Match Results'!$H$2),COUNTIF(D75:L75,'Match Results'!$H$3),COUNTIF(D75:L75,'Match Results'!$H$4),COUNTIF(D75:L75,'Match Results'!$H$5),COUNTIF(D75:L75,'Match Results'!$H$6),COUNTIF(D75:L75,'Match Results'!$H$7),COUNTIF(D75:L75,'Match Results'!$H$8),COUNTIF(D75:L75,'Match Results'!$H$9),COUNTIF(D75:L75,'Match Results'!$H$10)))</f>
        <v/>
      </c>
      <c r="N75" s="8">
        <f>IF(B75="","",COUNTIF(D75:L75,"&lt;&gt;"))</f>
        <v/>
      </c>
      <c r="O75" s="41">
        <f>IF(B75="","",IF(N75=0,0,M75/N75))</f>
        <v/>
      </c>
      <c r="P75" s="35">
        <f>IF(B75="","",IFERROR(AVERAGE('Match Results'!$I$2:$I$101),""))</f>
        <v/>
      </c>
      <c r="Q75" s="9">
        <f>IF(B75="","",M75*1)</f>
        <v/>
      </c>
      <c r="R75" s="8">
        <f>IF(B75="","",IF(A75=1,"Leader",IF(A75&lt;=3,"Top 3","Current")))</f>
        <v/>
      </c>
      <c r="S75" s="8">
        <f>IF(B75="","",IF(O75&gt;=0.75,"Excellent",IF(O75&gt;=0.5,"Competitive","Needs Improvement")))</f>
        <v/>
      </c>
      <c r="T75" s="9">
        <f>IF(B75="","",IFERROR(VLOOKUP(D75,'Match Results'!$H$2:$I$101,2,FALSE),""))</f>
        <v/>
      </c>
    </row>
    <row r="76">
      <c r="A76" s="6">
        <f>IF(B76="","",RANK(Q76,$Q$2:$Q$101,0)+COUNTIFS($Q$2:$Q$101,Q76,$M$2:$M$101,"&gt;"&amp;M76)+COUNTIFS($Q$2:$Q$101,Q76,$M$2:$M$101,M76,$O$2:$O$101,"&gt;"&amp;O76)+COUNTIFS($Q$2:$Q$101,Q76,$M$2:$M$101,M76,$O$2:$O$101,O76,$B$2:$B$101,"&lt;"&amp;B76))</f>
        <v/>
      </c>
      <c r="B76" s="4" t="n"/>
      <c r="C76" s="4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6">
        <f>IF(B76="","",SUM(COUNTIF(D76:L76,'Match Results'!$H$2),COUNTIF(D76:L76,'Match Results'!$H$3),COUNTIF(D76:L76,'Match Results'!$H$4),COUNTIF(D76:L76,'Match Results'!$H$5),COUNTIF(D76:L76,'Match Results'!$H$6),COUNTIF(D76:L76,'Match Results'!$H$7),COUNTIF(D76:L76,'Match Results'!$H$8),COUNTIF(D76:L76,'Match Results'!$H$9),COUNTIF(D76:L76,'Match Results'!$H$10)))</f>
        <v/>
      </c>
      <c r="N76" s="6">
        <f>IF(B76="","",COUNTIF(D76:L76,"&lt;&gt;"))</f>
        <v/>
      </c>
      <c r="O76" s="40">
        <f>IF(B76="","",IF(N76=0,0,M76/N76))</f>
        <v/>
      </c>
      <c r="P76" s="33">
        <f>IF(B76="","",IFERROR(AVERAGE('Match Results'!$I$2:$I$101),""))</f>
        <v/>
      </c>
      <c r="Q76" s="7">
        <f>IF(B76="","",M76*1)</f>
        <v/>
      </c>
      <c r="R76" s="6">
        <f>IF(B76="","",IF(A76=1,"Leader",IF(A76&lt;=3,"Top 3","Current")))</f>
        <v/>
      </c>
      <c r="S76" s="6">
        <f>IF(B76="","",IF(O76&gt;=0.75,"Excellent",IF(O76&gt;=0.5,"Competitive","Needs Improvement")))</f>
        <v/>
      </c>
      <c r="T76" s="7">
        <f>IF(B76="","",IFERROR(VLOOKUP(D76,'Match Results'!$H$2:$I$101,2,FALSE),""))</f>
        <v/>
      </c>
    </row>
    <row r="77">
      <c r="A77" s="8">
        <f>IF(B77="","",RANK(Q77,$Q$2:$Q$101,0)+COUNTIFS($Q$2:$Q$101,Q77,$M$2:$M$101,"&gt;"&amp;M77)+COUNTIFS($Q$2:$Q$101,Q77,$M$2:$M$101,M77,$O$2:$O$101,"&gt;"&amp;O77)+COUNTIFS($Q$2:$Q$101,Q77,$M$2:$M$101,M77,$O$2:$O$101,O77,$B$2:$B$101,"&lt;"&amp;B77))</f>
        <v/>
      </c>
      <c r="B77" s="4" t="n"/>
      <c r="C77" s="4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8">
        <f>IF(B77="","",SUM(COUNTIF(D77:L77,'Match Results'!$H$2),COUNTIF(D77:L77,'Match Results'!$H$3),COUNTIF(D77:L77,'Match Results'!$H$4),COUNTIF(D77:L77,'Match Results'!$H$5),COUNTIF(D77:L77,'Match Results'!$H$6),COUNTIF(D77:L77,'Match Results'!$H$7),COUNTIF(D77:L77,'Match Results'!$H$8),COUNTIF(D77:L77,'Match Results'!$H$9),COUNTIF(D77:L77,'Match Results'!$H$10)))</f>
        <v/>
      </c>
      <c r="N77" s="8">
        <f>IF(B77="","",COUNTIF(D77:L77,"&lt;&gt;"))</f>
        <v/>
      </c>
      <c r="O77" s="41">
        <f>IF(B77="","",IF(N77=0,0,M77/N77))</f>
        <v/>
      </c>
      <c r="P77" s="35">
        <f>IF(B77="","",IFERROR(AVERAGE('Match Results'!$I$2:$I$101),""))</f>
        <v/>
      </c>
      <c r="Q77" s="9">
        <f>IF(B77="","",M77*1)</f>
        <v/>
      </c>
      <c r="R77" s="8">
        <f>IF(B77="","",IF(A77=1,"Leader",IF(A77&lt;=3,"Top 3","Current")))</f>
        <v/>
      </c>
      <c r="S77" s="8">
        <f>IF(B77="","",IF(O77&gt;=0.75,"Excellent",IF(O77&gt;=0.5,"Competitive","Needs Improvement")))</f>
        <v/>
      </c>
      <c r="T77" s="9">
        <f>IF(B77="","",IFERROR(VLOOKUP(D77,'Match Results'!$H$2:$I$101,2,FALSE),""))</f>
        <v/>
      </c>
    </row>
    <row r="78">
      <c r="A78" s="6">
        <f>IF(B78="","",RANK(Q78,$Q$2:$Q$101,0)+COUNTIFS($Q$2:$Q$101,Q78,$M$2:$M$101,"&gt;"&amp;M78)+COUNTIFS($Q$2:$Q$101,Q78,$M$2:$M$101,M78,$O$2:$O$101,"&gt;"&amp;O78)+COUNTIFS($Q$2:$Q$101,Q78,$M$2:$M$101,M78,$O$2:$O$101,O78,$B$2:$B$101,"&lt;"&amp;B78))</f>
        <v/>
      </c>
      <c r="B78" s="4" t="n"/>
      <c r="C78" s="4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6">
        <f>IF(B78="","",SUM(COUNTIF(D78:L78,'Match Results'!$H$2),COUNTIF(D78:L78,'Match Results'!$H$3),COUNTIF(D78:L78,'Match Results'!$H$4),COUNTIF(D78:L78,'Match Results'!$H$5),COUNTIF(D78:L78,'Match Results'!$H$6),COUNTIF(D78:L78,'Match Results'!$H$7),COUNTIF(D78:L78,'Match Results'!$H$8),COUNTIF(D78:L78,'Match Results'!$H$9),COUNTIF(D78:L78,'Match Results'!$H$10)))</f>
        <v/>
      </c>
      <c r="N78" s="6">
        <f>IF(B78="","",COUNTIF(D78:L78,"&lt;&gt;"))</f>
        <v/>
      </c>
      <c r="O78" s="40">
        <f>IF(B78="","",IF(N78=0,0,M78/N78))</f>
        <v/>
      </c>
      <c r="P78" s="33">
        <f>IF(B78="","",IFERROR(AVERAGE('Match Results'!$I$2:$I$101),""))</f>
        <v/>
      </c>
      <c r="Q78" s="7">
        <f>IF(B78="","",M78*1)</f>
        <v/>
      </c>
      <c r="R78" s="6">
        <f>IF(B78="","",IF(A78=1,"Leader",IF(A78&lt;=3,"Top 3","Current")))</f>
        <v/>
      </c>
      <c r="S78" s="6">
        <f>IF(B78="","",IF(O78&gt;=0.75,"Excellent",IF(O78&gt;=0.5,"Competitive","Needs Improvement")))</f>
        <v/>
      </c>
      <c r="T78" s="7">
        <f>IF(B78="","",IFERROR(VLOOKUP(D78,'Match Results'!$H$2:$I$101,2,FALSE),""))</f>
        <v/>
      </c>
    </row>
    <row r="79">
      <c r="A79" s="8">
        <f>IF(B79="","",RANK(Q79,$Q$2:$Q$101,0)+COUNTIFS($Q$2:$Q$101,Q79,$M$2:$M$101,"&gt;"&amp;M79)+COUNTIFS($Q$2:$Q$101,Q79,$M$2:$M$101,M79,$O$2:$O$101,"&gt;"&amp;O79)+COUNTIFS($Q$2:$Q$101,Q79,$M$2:$M$101,M79,$O$2:$O$101,O79,$B$2:$B$101,"&lt;"&amp;B79))</f>
        <v/>
      </c>
      <c r="B79" s="4" t="n"/>
      <c r="C79" s="4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8">
        <f>IF(B79="","",SUM(COUNTIF(D79:L79,'Match Results'!$H$2),COUNTIF(D79:L79,'Match Results'!$H$3),COUNTIF(D79:L79,'Match Results'!$H$4),COUNTIF(D79:L79,'Match Results'!$H$5),COUNTIF(D79:L79,'Match Results'!$H$6),COUNTIF(D79:L79,'Match Results'!$H$7),COUNTIF(D79:L79,'Match Results'!$H$8),COUNTIF(D79:L79,'Match Results'!$H$9),COUNTIF(D79:L79,'Match Results'!$H$10)))</f>
        <v/>
      </c>
      <c r="N79" s="8">
        <f>IF(B79="","",COUNTIF(D79:L79,"&lt;&gt;"))</f>
        <v/>
      </c>
      <c r="O79" s="41">
        <f>IF(B79="","",IF(N79=0,0,M79/N79))</f>
        <v/>
      </c>
      <c r="P79" s="35">
        <f>IF(B79="","",IFERROR(AVERAGE('Match Results'!$I$2:$I$101),""))</f>
        <v/>
      </c>
      <c r="Q79" s="9">
        <f>IF(B79="","",M79*1)</f>
        <v/>
      </c>
      <c r="R79" s="8">
        <f>IF(B79="","",IF(A79=1,"Leader",IF(A79&lt;=3,"Top 3","Current")))</f>
        <v/>
      </c>
      <c r="S79" s="8">
        <f>IF(B79="","",IF(O79&gt;=0.75,"Excellent",IF(O79&gt;=0.5,"Competitive","Needs Improvement")))</f>
        <v/>
      </c>
      <c r="T79" s="9">
        <f>IF(B79="","",IFERROR(VLOOKUP(D79,'Match Results'!$H$2:$I$101,2,FALSE),""))</f>
        <v/>
      </c>
    </row>
    <row r="80">
      <c r="A80" s="6">
        <f>IF(B80="","",RANK(Q80,$Q$2:$Q$101,0)+COUNTIFS($Q$2:$Q$101,Q80,$M$2:$M$101,"&gt;"&amp;M80)+COUNTIFS($Q$2:$Q$101,Q80,$M$2:$M$101,M80,$O$2:$O$101,"&gt;"&amp;O80)+COUNTIFS($Q$2:$Q$101,Q80,$M$2:$M$101,M80,$O$2:$O$101,O80,$B$2:$B$101,"&lt;"&amp;B80))</f>
        <v/>
      </c>
      <c r="B80" s="4" t="n"/>
      <c r="C80" s="4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6">
        <f>IF(B80="","",SUM(COUNTIF(D80:L80,'Match Results'!$H$2),COUNTIF(D80:L80,'Match Results'!$H$3),COUNTIF(D80:L80,'Match Results'!$H$4),COUNTIF(D80:L80,'Match Results'!$H$5),COUNTIF(D80:L80,'Match Results'!$H$6),COUNTIF(D80:L80,'Match Results'!$H$7),COUNTIF(D80:L80,'Match Results'!$H$8),COUNTIF(D80:L80,'Match Results'!$H$9),COUNTIF(D80:L80,'Match Results'!$H$10)))</f>
        <v/>
      </c>
      <c r="N80" s="6">
        <f>IF(B80="","",COUNTIF(D80:L80,"&lt;&gt;"))</f>
        <v/>
      </c>
      <c r="O80" s="40">
        <f>IF(B80="","",IF(N80=0,0,M80/N80))</f>
        <v/>
      </c>
      <c r="P80" s="33">
        <f>IF(B80="","",IFERROR(AVERAGE('Match Results'!$I$2:$I$101),""))</f>
        <v/>
      </c>
      <c r="Q80" s="7">
        <f>IF(B80="","",M80*1)</f>
        <v/>
      </c>
      <c r="R80" s="6">
        <f>IF(B80="","",IF(A80=1,"Leader",IF(A80&lt;=3,"Top 3","Current")))</f>
        <v/>
      </c>
      <c r="S80" s="6">
        <f>IF(B80="","",IF(O80&gt;=0.75,"Excellent",IF(O80&gt;=0.5,"Competitive","Needs Improvement")))</f>
        <v/>
      </c>
      <c r="T80" s="7">
        <f>IF(B80="","",IFERROR(VLOOKUP(D80,'Match Results'!$H$2:$I$101,2,FALSE),""))</f>
        <v/>
      </c>
    </row>
    <row r="81">
      <c r="A81" s="8">
        <f>IF(B81="","",RANK(Q81,$Q$2:$Q$101,0)+COUNTIFS($Q$2:$Q$101,Q81,$M$2:$M$101,"&gt;"&amp;M81)+COUNTIFS($Q$2:$Q$101,Q81,$M$2:$M$101,M81,$O$2:$O$101,"&gt;"&amp;O81)+COUNTIFS($Q$2:$Q$101,Q81,$M$2:$M$101,M81,$O$2:$O$101,O81,$B$2:$B$101,"&lt;"&amp;B81))</f>
        <v/>
      </c>
      <c r="B81" s="4" t="n"/>
      <c r="C81" s="4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8">
        <f>IF(B81="","",SUM(COUNTIF(D81:L81,'Match Results'!$H$2),COUNTIF(D81:L81,'Match Results'!$H$3),COUNTIF(D81:L81,'Match Results'!$H$4),COUNTIF(D81:L81,'Match Results'!$H$5),COUNTIF(D81:L81,'Match Results'!$H$6),COUNTIF(D81:L81,'Match Results'!$H$7),COUNTIF(D81:L81,'Match Results'!$H$8),COUNTIF(D81:L81,'Match Results'!$H$9),COUNTIF(D81:L81,'Match Results'!$H$10)))</f>
        <v/>
      </c>
      <c r="N81" s="8">
        <f>IF(B81="","",COUNTIF(D81:L81,"&lt;&gt;"))</f>
        <v/>
      </c>
      <c r="O81" s="41">
        <f>IF(B81="","",IF(N81=0,0,M81/N81))</f>
        <v/>
      </c>
      <c r="P81" s="35">
        <f>IF(B81="","",IFERROR(AVERAGE('Match Results'!$I$2:$I$101),""))</f>
        <v/>
      </c>
      <c r="Q81" s="9">
        <f>IF(B81="","",M81*1)</f>
        <v/>
      </c>
      <c r="R81" s="8">
        <f>IF(B81="","",IF(A81=1,"Leader",IF(A81&lt;=3,"Top 3","Current")))</f>
        <v/>
      </c>
      <c r="S81" s="8">
        <f>IF(B81="","",IF(O81&gt;=0.75,"Excellent",IF(O81&gt;=0.5,"Competitive","Needs Improvement")))</f>
        <v/>
      </c>
      <c r="T81" s="9">
        <f>IF(B81="","",IFERROR(VLOOKUP(D81,'Match Results'!$H$2:$I$101,2,FALSE),""))</f>
        <v/>
      </c>
    </row>
    <row r="82">
      <c r="A82" s="6">
        <f>IF(B82="","",RANK(Q82,$Q$2:$Q$101,0)+COUNTIFS($Q$2:$Q$101,Q82,$M$2:$M$101,"&gt;"&amp;M82)+COUNTIFS($Q$2:$Q$101,Q82,$M$2:$M$101,M82,$O$2:$O$101,"&gt;"&amp;O82)+COUNTIFS($Q$2:$Q$101,Q82,$M$2:$M$101,M82,$O$2:$O$101,O82,$B$2:$B$101,"&lt;"&amp;B82))</f>
        <v/>
      </c>
      <c r="B82" s="4" t="n"/>
      <c r="C82" s="4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6">
        <f>IF(B82="","",SUM(COUNTIF(D82:L82,'Match Results'!$H$2),COUNTIF(D82:L82,'Match Results'!$H$3),COUNTIF(D82:L82,'Match Results'!$H$4),COUNTIF(D82:L82,'Match Results'!$H$5),COUNTIF(D82:L82,'Match Results'!$H$6),COUNTIF(D82:L82,'Match Results'!$H$7),COUNTIF(D82:L82,'Match Results'!$H$8),COUNTIF(D82:L82,'Match Results'!$H$9),COUNTIF(D82:L82,'Match Results'!$H$10)))</f>
        <v/>
      </c>
      <c r="N82" s="6">
        <f>IF(B82="","",COUNTIF(D82:L82,"&lt;&gt;"))</f>
        <v/>
      </c>
      <c r="O82" s="40">
        <f>IF(B82="","",IF(N82=0,0,M82/N82))</f>
        <v/>
      </c>
      <c r="P82" s="33">
        <f>IF(B82="","",IFERROR(AVERAGE('Match Results'!$I$2:$I$101),""))</f>
        <v/>
      </c>
      <c r="Q82" s="7">
        <f>IF(B82="","",M82*1)</f>
        <v/>
      </c>
      <c r="R82" s="6">
        <f>IF(B82="","",IF(A82=1,"Leader",IF(A82&lt;=3,"Top 3","Current")))</f>
        <v/>
      </c>
      <c r="S82" s="6">
        <f>IF(B82="","",IF(O82&gt;=0.75,"Excellent",IF(O82&gt;=0.5,"Competitive","Needs Improvement")))</f>
        <v/>
      </c>
      <c r="T82" s="7">
        <f>IF(B82="","",IFERROR(VLOOKUP(D82,'Match Results'!$H$2:$I$101,2,FALSE),""))</f>
        <v/>
      </c>
    </row>
    <row r="83">
      <c r="A83" s="8">
        <f>IF(B83="","",RANK(Q83,$Q$2:$Q$101,0)+COUNTIFS($Q$2:$Q$101,Q83,$M$2:$M$101,"&gt;"&amp;M83)+COUNTIFS($Q$2:$Q$101,Q83,$M$2:$M$101,M83,$O$2:$O$101,"&gt;"&amp;O83)+COUNTIFS($Q$2:$Q$101,Q83,$M$2:$M$101,M83,$O$2:$O$101,O83,$B$2:$B$101,"&lt;"&amp;B83))</f>
        <v/>
      </c>
      <c r="B83" s="4" t="n"/>
      <c r="C83" s="4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8">
        <f>IF(B83="","",SUM(COUNTIF(D83:L83,'Match Results'!$H$2),COUNTIF(D83:L83,'Match Results'!$H$3),COUNTIF(D83:L83,'Match Results'!$H$4),COUNTIF(D83:L83,'Match Results'!$H$5),COUNTIF(D83:L83,'Match Results'!$H$6),COUNTIF(D83:L83,'Match Results'!$H$7),COUNTIF(D83:L83,'Match Results'!$H$8),COUNTIF(D83:L83,'Match Results'!$H$9),COUNTIF(D83:L83,'Match Results'!$H$10)))</f>
        <v/>
      </c>
      <c r="N83" s="8">
        <f>IF(B83="","",COUNTIF(D83:L83,"&lt;&gt;"))</f>
        <v/>
      </c>
      <c r="O83" s="41">
        <f>IF(B83="","",IF(N83=0,0,M83/N83))</f>
        <v/>
      </c>
      <c r="P83" s="35">
        <f>IF(B83="","",IFERROR(AVERAGE('Match Results'!$I$2:$I$101),""))</f>
        <v/>
      </c>
      <c r="Q83" s="9">
        <f>IF(B83="","",M83*1)</f>
        <v/>
      </c>
      <c r="R83" s="8">
        <f>IF(B83="","",IF(A83=1,"Leader",IF(A83&lt;=3,"Top 3","Current")))</f>
        <v/>
      </c>
      <c r="S83" s="8">
        <f>IF(B83="","",IF(O83&gt;=0.75,"Excellent",IF(O83&gt;=0.5,"Competitive","Needs Improvement")))</f>
        <v/>
      </c>
      <c r="T83" s="9">
        <f>IF(B83="","",IFERROR(VLOOKUP(D83,'Match Results'!$H$2:$I$101,2,FALSE),""))</f>
        <v/>
      </c>
    </row>
    <row r="84">
      <c r="A84" s="6">
        <f>IF(B84="","",RANK(Q84,$Q$2:$Q$101,0)+COUNTIFS($Q$2:$Q$101,Q84,$M$2:$M$101,"&gt;"&amp;M84)+COUNTIFS($Q$2:$Q$101,Q84,$M$2:$M$101,M84,$O$2:$O$101,"&gt;"&amp;O84)+COUNTIFS($Q$2:$Q$101,Q84,$M$2:$M$101,M84,$O$2:$O$101,O84,$B$2:$B$101,"&lt;"&amp;B84))</f>
        <v/>
      </c>
      <c r="B84" s="4" t="n"/>
      <c r="C84" s="4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6">
        <f>IF(B84="","",SUM(COUNTIF(D84:L84,'Match Results'!$H$2),COUNTIF(D84:L84,'Match Results'!$H$3),COUNTIF(D84:L84,'Match Results'!$H$4),COUNTIF(D84:L84,'Match Results'!$H$5),COUNTIF(D84:L84,'Match Results'!$H$6),COUNTIF(D84:L84,'Match Results'!$H$7),COUNTIF(D84:L84,'Match Results'!$H$8),COUNTIF(D84:L84,'Match Results'!$H$9),COUNTIF(D84:L84,'Match Results'!$H$10)))</f>
        <v/>
      </c>
      <c r="N84" s="6">
        <f>IF(B84="","",COUNTIF(D84:L84,"&lt;&gt;"))</f>
        <v/>
      </c>
      <c r="O84" s="40">
        <f>IF(B84="","",IF(N84=0,0,M84/N84))</f>
        <v/>
      </c>
      <c r="P84" s="33">
        <f>IF(B84="","",IFERROR(AVERAGE('Match Results'!$I$2:$I$101),""))</f>
        <v/>
      </c>
      <c r="Q84" s="7">
        <f>IF(B84="","",M84*1)</f>
        <v/>
      </c>
      <c r="R84" s="6">
        <f>IF(B84="","",IF(A84=1,"Leader",IF(A84&lt;=3,"Top 3","Current")))</f>
        <v/>
      </c>
      <c r="S84" s="6">
        <f>IF(B84="","",IF(O84&gt;=0.75,"Excellent",IF(O84&gt;=0.5,"Competitive","Needs Improvement")))</f>
        <v/>
      </c>
      <c r="T84" s="7">
        <f>IF(B84="","",IFERROR(VLOOKUP(D84,'Match Results'!$H$2:$I$101,2,FALSE),""))</f>
        <v/>
      </c>
    </row>
    <row r="85">
      <c r="A85" s="8">
        <f>IF(B85="","",RANK(Q85,$Q$2:$Q$101,0)+COUNTIFS($Q$2:$Q$101,Q85,$M$2:$M$101,"&gt;"&amp;M85)+COUNTIFS($Q$2:$Q$101,Q85,$M$2:$M$101,M85,$O$2:$O$101,"&gt;"&amp;O85)+COUNTIFS($Q$2:$Q$101,Q85,$M$2:$M$101,M85,$O$2:$O$101,O85,$B$2:$B$101,"&lt;"&amp;B85))</f>
        <v/>
      </c>
      <c r="B85" s="4" t="n"/>
      <c r="C85" s="4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8">
        <f>IF(B85="","",SUM(COUNTIF(D85:L85,'Match Results'!$H$2),COUNTIF(D85:L85,'Match Results'!$H$3),COUNTIF(D85:L85,'Match Results'!$H$4),COUNTIF(D85:L85,'Match Results'!$H$5),COUNTIF(D85:L85,'Match Results'!$H$6),COUNTIF(D85:L85,'Match Results'!$H$7),COUNTIF(D85:L85,'Match Results'!$H$8),COUNTIF(D85:L85,'Match Results'!$H$9),COUNTIF(D85:L85,'Match Results'!$H$10)))</f>
        <v/>
      </c>
      <c r="N85" s="8">
        <f>IF(B85="","",COUNTIF(D85:L85,"&lt;&gt;"))</f>
        <v/>
      </c>
      <c r="O85" s="41">
        <f>IF(B85="","",IF(N85=0,0,M85/N85))</f>
        <v/>
      </c>
      <c r="P85" s="35">
        <f>IF(B85="","",IFERROR(AVERAGE('Match Results'!$I$2:$I$101),""))</f>
        <v/>
      </c>
      <c r="Q85" s="9">
        <f>IF(B85="","",M85*1)</f>
        <v/>
      </c>
      <c r="R85" s="8">
        <f>IF(B85="","",IF(A85=1,"Leader",IF(A85&lt;=3,"Top 3","Current")))</f>
        <v/>
      </c>
      <c r="S85" s="8">
        <f>IF(B85="","",IF(O85&gt;=0.75,"Excellent",IF(O85&gt;=0.5,"Competitive","Needs Improvement")))</f>
        <v/>
      </c>
      <c r="T85" s="9">
        <f>IF(B85="","",IFERROR(VLOOKUP(D85,'Match Results'!$H$2:$I$101,2,FALSE),""))</f>
        <v/>
      </c>
    </row>
    <row r="86">
      <c r="A86" s="6">
        <f>IF(B86="","",RANK(Q86,$Q$2:$Q$101,0)+COUNTIFS($Q$2:$Q$101,Q86,$M$2:$M$101,"&gt;"&amp;M86)+COUNTIFS($Q$2:$Q$101,Q86,$M$2:$M$101,M86,$O$2:$O$101,"&gt;"&amp;O86)+COUNTIFS($Q$2:$Q$101,Q86,$M$2:$M$101,M86,$O$2:$O$101,O86,$B$2:$B$101,"&lt;"&amp;B86))</f>
        <v/>
      </c>
      <c r="B86" s="4" t="n"/>
      <c r="C86" s="4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6">
        <f>IF(B86="","",SUM(COUNTIF(D86:L86,'Match Results'!$H$2),COUNTIF(D86:L86,'Match Results'!$H$3),COUNTIF(D86:L86,'Match Results'!$H$4),COUNTIF(D86:L86,'Match Results'!$H$5),COUNTIF(D86:L86,'Match Results'!$H$6),COUNTIF(D86:L86,'Match Results'!$H$7),COUNTIF(D86:L86,'Match Results'!$H$8),COUNTIF(D86:L86,'Match Results'!$H$9),COUNTIF(D86:L86,'Match Results'!$H$10)))</f>
        <v/>
      </c>
      <c r="N86" s="6">
        <f>IF(B86="","",COUNTIF(D86:L86,"&lt;&gt;"))</f>
        <v/>
      </c>
      <c r="O86" s="40">
        <f>IF(B86="","",IF(N86=0,0,M86/N86))</f>
        <v/>
      </c>
      <c r="P86" s="33">
        <f>IF(B86="","",IFERROR(AVERAGE('Match Results'!$I$2:$I$101),""))</f>
        <v/>
      </c>
      <c r="Q86" s="7">
        <f>IF(B86="","",M86*1)</f>
        <v/>
      </c>
      <c r="R86" s="6">
        <f>IF(B86="","",IF(A86=1,"Leader",IF(A86&lt;=3,"Top 3","Current")))</f>
        <v/>
      </c>
      <c r="S86" s="6">
        <f>IF(B86="","",IF(O86&gt;=0.75,"Excellent",IF(O86&gt;=0.5,"Competitive","Needs Improvement")))</f>
        <v/>
      </c>
      <c r="T86" s="7">
        <f>IF(B86="","",IFERROR(VLOOKUP(D86,'Match Results'!$H$2:$I$101,2,FALSE),""))</f>
        <v/>
      </c>
    </row>
    <row r="87">
      <c r="A87" s="8">
        <f>IF(B87="","",RANK(Q87,$Q$2:$Q$101,0)+COUNTIFS($Q$2:$Q$101,Q87,$M$2:$M$101,"&gt;"&amp;M87)+COUNTIFS($Q$2:$Q$101,Q87,$M$2:$M$101,M87,$O$2:$O$101,"&gt;"&amp;O87)+COUNTIFS($Q$2:$Q$101,Q87,$M$2:$M$101,M87,$O$2:$O$101,O87,$B$2:$B$101,"&lt;"&amp;B87))</f>
        <v/>
      </c>
      <c r="B87" s="4" t="n"/>
      <c r="C87" s="4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8">
        <f>IF(B87="","",SUM(COUNTIF(D87:L87,'Match Results'!$H$2),COUNTIF(D87:L87,'Match Results'!$H$3),COUNTIF(D87:L87,'Match Results'!$H$4),COUNTIF(D87:L87,'Match Results'!$H$5),COUNTIF(D87:L87,'Match Results'!$H$6),COUNTIF(D87:L87,'Match Results'!$H$7),COUNTIF(D87:L87,'Match Results'!$H$8),COUNTIF(D87:L87,'Match Results'!$H$9),COUNTIF(D87:L87,'Match Results'!$H$10)))</f>
        <v/>
      </c>
      <c r="N87" s="8">
        <f>IF(B87="","",COUNTIF(D87:L87,"&lt;&gt;"))</f>
        <v/>
      </c>
      <c r="O87" s="41">
        <f>IF(B87="","",IF(N87=0,0,M87/N87))</f>
        <v/>
      </c>
      <c r="P87" s="35">
        <f>IF(B87="","",IFERROR(AVERAGE('Match Results'!$I$2:$I$101),""))</f>
        <v/>
      </c>
      <c r="Q87" s="9">
        <f>IF(B87="","",M87*1)</f>
        <v/>
      </c>
      <c r="R87" s="8">
        <f>IF(B87="","",IF(A87=1,"Leader",IF(A87&lt;=3,"Top 3","Current")))</f>
        <v/>
      </c>
      <c r="S87" s="8">
        <f>IF(B87="","",IF(O87&gt;=0.75,"Excellent",IF(O87&gt;=0.5,"Competitive","Needs Improvement")))</f>
        <v/>
      </c>
      <c r="T87" s="9">
        <f>IF(B87="","",IFERROR(VLOOKUP(D87,'Match Results'!$H$2:$I$101,2,FALSE),""))</f>
        <v/>
      </c>
    </row>
    <row r="88">
      <c r="A88" s="6">
        <f>IF(B88="","",RANK(Q88,$Q$2:$Q$101,0)+COUNTIFS($Q$2:$Q$101,Q88,$M$2:$M$101,"&gt;"&amp;M88)+COUNTIFS($Q$2:$Q$101,Q88,$M$2:$M$101,M88,$O$2:$O$101,"&gt;"&amp;O88)+COUNTIFS($Q$2:$Q$101,Q88,$M$2:$M$101,M88,$O$2:$O$101,O88,$B$2:$B$101,"&lt;"&amp;B88))</f>
        <v/>
      </c>
      <c r="B88" s="4" t="n"/>
      <c r="C88" s="4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6">
        <f>IF(B88="","",SUM(COUNTIF(D88:L88,'Match Results'!$H$2),COUNTIF(D88:L88,'Match Results'!$H$3),COUNTIF(D88:L88,'Match Results'!$H$4),COUNTIF(D88:L88,'Match Results'!$H$5),COUNTIF(D88:L88,'Match Results'!$H$6),COUNTIF(D88:L88,'Match Results'!$H$7),COUNTIF(D88:L88,'Match Results'!$H$8),COUNTIF(D88:L88,'Match Results'!$H$9),COUNTIF(D88:L88,'Match Results'!$H$10)))</f>
        <v/>
      </c>
      <c r="N88" s="6">
        <f>IF(B88="","",COUNTIF(D88:L88,"&lt;&gt;"))</f>
        <v/>
      </c>
      <c r="O88" s="40">
        <f>IF(B88="","",IF(N88=0,0,M88/N88))</f>
        <v/>
      </c>
      <c r="P88" s="33">
        <f>IF(B88="","",IFERROR(AVERAGE('Match Results'!$I$2:$I$101),""))</f>
        <v/>
      </c>
      <c r="Q88" s="7">
        <f>IF(B88="","",M88*1)</f>
        <v/>
      </c>
      <c r="R88" s="6">
        <f>IF(B88="","",IF(A88=1,"Leader",IF(A88&lt;=3,"Top 3","Current")))</f>
        <v/>
      </c>
      <c r="S88" s="6">
        <f>IF(B88="","",IF(O88&gt;=0.75,"Excellent",IF(O88&gt;=0.5,"Competitive","Needs Improvement")))</f>
        <v/>
      </c>
      <c r="T88" s="7">
        <f>IF(B88="","",IFERROR(VLOOKUP(D88,'Match Results'!$H$2:$I$101,2,FALSE),""))</f>
        <v/>
      </c>
    </row>
    <row r="89">
      <c r="A89" s="8">
        <f>IF(B89="","",RANK(Q89,$Q$2:$Q$101,0)+COUNTIFS($Q$2:$Q$101,Q89,$M$2:$M$101,"&gt;"&amp;M89)+COUNTIFS($Q$2:$Q$101,Q89,$M$2:$M$101,M89,$O$2:$O$101,"&gt;"&amp;O89)+COUNTIFS($Q$2:$Q$101,Q89,$M$2:$M$101,M89,$O$2:$O$101,O89,$B$2:$B$101,"&lt;"&amp;B89))</f>
        <v/>
      </c>
      <c r="B89" s="4" t="n"/>
      <c r="C89" s="4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8">
        <f>IF(B89="","",SUM(COUNTIF(D89:L89,'Match Results'!$H$2),COUNTIF(D89:L89,'Match Results'!$H$3),COUNTIF(D89:L89,'Match Results'!$H$4),COUNTIF(D89:L89,'Match Results'!$H$5),COUNTIF(D89:L89,'Match Results'!$H$6),COUNTIF(D89:L89,'Match Results'!$H$7),COUNTIF(D89:L89,'Match Results'!$H$8),COUNTIF(D89:L89,'Match Results'!$H$9),COUNTIF(D89:L89,'Match Results'!$H$10)))</f>
        <v/>
      </c>
      <c r="N89" s="8">
        <f>IF(B89="","",COUNTIF(D89:L89,"&lt;&gt;"))</f>
        <v/>
      </c>
      <c r="O89" s="41">
        <f>IF(B89="","",IF(N89=0,0,M89/N89))</f>
        <v/>
      </c>
      <c r="P89" s="35">
        <f>IF(B89="","",IFERROR(AVERAGE('Match Results'!$I$2:$I$101),""))</f>
        <v/>
      </c>
      <c r="Q89" s="9">
        <f>IF(B89="","",M89*1)</f>
        <v/>
      </c>
      <c r="R89" s="8">
        <f>IF(B89="","",IF(A89=1,"Leader",IF(A89&lt;=3,"Top 3","Current")))</f>
        <v/>
      </c>
      <c r="S89" s="8">
        <f>IF(B89="","",IF(O89&gt;=0.75,"Excellent",IF(O89&gt;=0.5,"Competitive","Needs Improvement")))</f>
        <v/>
      </c>
      <c r="T89" s="9">
        <f>IF(B89="","",IFERROR(VLOOKUP(D89,'Match Results'!$H$2:$I$101,2,FALSE),""))</f>
        <v/>
      </c>
    </row>
    <row r="90">
      <c r="A90" s="6">
        <f>IF(B90="","",RANK(Q90,$Q$2:$Q$101,0)+COUNTIFS($Q$2:$Q$101,Q90,$M$2:$M$101,"&gt;"&amp;M90)+COUNTIFS($Q$2:$Q$101,Q90,$M$2:$M$101,M90,$O$2:$O$101,"&gt;"&amp;O90)+COUNTIFS($Q$2:$Q$101,Q90,$M$2:$M$101,M90,$O$2:$O$101,O90,$B$2:$B$101,"&lt;"&amp;B90))</f>
        <v/>
      </c>
      <c r="B90" s="4" t="n"/>
      <c r="C90" s="4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6">
        <f>IF(B90="","",SUM(COUNTIF(D90:L90,'Match Results'!$H$2),COUNTIF(D90:L90,'Match Results'!$H$3),COUNTIF(D90:L90,'Match Results'!$H$4),COUNTIF(D90:L90,'Match Results'!$H$5),COUNTIF(D90:L90,'Match Results'!$H$6),COUNTIF(D90:L90,'Match Results'!$H$7),COUNTIF(D90:L90,'Match Results'!$H$8),COUNTIF(D90:L90,'Match Results'!$H$9),COUNTIF(D90:L90,'Match Results'!$H$10)))</f>
        <v/>
      </c>
      <c r="N90" s="6">
        <f>IF(B90="","",COUNTIF(D90:L90,"&lt;&gt;"))</f>
        <v/>
      </c>
      <c r="O90" s="40">
        <f>IF(B90="","",IF(N90=0,0,M90/N90))</f>
        <v/>
      </c>
      <c r="P90" s="33">
        <f>IF(B90="","",IFERROR(AVERAGE('Match Results'!$I$2:$I$101),""))</f>
        <v/>
      </c>
      <c r="Q90" s="7">
        <f>IF(B90="","",M90*1)</f>
        <v/>
      </c>
      <c r="R90" s="6">
        <f>IF(B90="","",IF(A90=1,"Leader",IF(A90&lt;=3,"Top 3","Current")))</f>
        <v/>
      </c>
      <c r="S90" s="6">
        <f>IF(B90="","",IF(O90&gt;=0.75,"Excellent",IF(O90&gt;=0.5,"Competitive","Needs Improvement")))</f>
        <v/>
      </c>
      <c r="T90" s="7">
        <f>IF(B90="","",IFERROR(VLOOKUP(D90,'Match Results'!$H$2:$I$101,2,FALSE),""))</f>
        <v/>
      </c>
    </row>
    <row r="91">
      <c r="A91" s="8">
        <f>IF(B91="","",RANK(Q91,$Q$2:$Q$101,0)+COUNTIFS($Q$2:$Q$101,Q91,$M$2:$M$101,"&gt;"&amp;M91)+COUNTIFS($Q$2:$Q$101,Q91,$M$2:$M$101,M91,$O$2:$O$101,"&gt;"&amp;O91)+COUNTIFS($Q$2:$Q$101,Q91,$M$2:$M$101,M91,$O$2:$O$101,O91,$B$2:$B$101,"&lt;"&amp;B91))</f>
        <v/>
      </c>
      <c r="B91" s="4" t="n"/>
      <c r="C91" s="4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8">
        <f>IF(B91="","",SUM(COUNTIF(D91:L91,'Match Results'!$H$2),COUNTIF(D91:L91,'Match Results'!$H$3),COUNTIF(D91:L91,'Match Results'!$H$4),COUNTIF(D91:L91,'Match Results'!$H$5),COUNTIF(D91:L91,'Match Results'!$H$6),COUNTIF(D91:L91,'Match Results'!$H$7),COUNTIF(D91:L91,'Match Results'!$H$8),COUNTIF(D91:L91,'Match Results'!$H$9),COUNTIF(D91:L91,'Match Results'!$H$10)))</f>
        <v/>
      </c>
      <c r="N91" s="8">
        <f>IF(B91="","",COUNTIF(D91:L91,"&lt;&gt;"))</f>
        <v/>
      </c>
      <c r="O91" s="41">
        <f>IF(B91="","",IF(N91=0,0,M91/N91))</f>
        <v/>
      </c>
      <c r="P91" s="35">
        <f>IF(B91="","",IFERROR(AVERAGE('Match Results'!$I$2:$I$101),""))</f>
        <v/>
      </c>
      <c r="Q91" s="9">
        <f>IF(B91="","",M91*1)</f>
        <v/>
      </c>
      <c r="R91" s="8">
        <f>IF(B91="","",IF(A91=1,"Leader",IF(A91&lt;=3,"Top 3","Current")))</f>
        <v/>
      </c>
      <c r="S91" s="8">
        <f>IF(B91="","",IF(O91&gt;=0.75,"Excellent",IF(O91&gt;=0.5,"Competitive","Needs Improvement")))</f>
        <v/>
      </c>
      <c r="T91" s="9">
        <f>IF(B91="","",IFERROR(VLOOKUP(D91,'Match Results'!$H$2:$I$101,2,FALSE),""))</f>
        <v/>
      </c>
    </row>
    <row r="92">
      <c r="A92" s="6">
        <f>IF(B92="","",RANK(Q92,$Q$2:$Q$101,0)+COUNTIFS($Q$2:$Q$101,Q92,$M$2:$M$101,"&gt;"&amp;M92)+COUNTIFS($Q$2:$Q$101,Q92,$M$2:$M$101,M92,$O$2:$O$101,"&gt;"&amp;O92)+COUNTIFS($Q$2:$Q$101,Q92,$M$2:$M$101,M92,$O$2:$O$101,O92,$B$2:$B$101,"&lt;"&amp;B92))</f>
        <v/>
      </c>
      <c r="B92" s="4" t="n"/>
      <c r="C92" s="4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6">
        <f>IF(B92="","",SUM(COUNTIF(D92:L92,'Match Results'!$H$2),COUNTIF(D92:L92,'Match Results'!$H$3),COUNTIF(D92:L92,'Match Results'!$H$4),COUNTIF(D92:L92,'Match Results'!$H$5),COUNTIF(D92:L92,'Match Results'!$H$6),COUNTIF(D92:L92,'Match Results'!$H$7),COUNTIF(D92:L92,'Match Results'!$H$8),COUNTIF(D92:L92,'Match Results'!$H$9),COUNTIF(D92:L92,'Match Results'!$H$10)))</f>
        <v/>
      </c>
      <c r="N92" s="6">
        <f>IF(B92="","",COUNTIF(D92:L92,"&lt;&gt;"))</f>
        <v/>
      </c>
      <c r="O92" s="40">
        <f>IF(B92="","",IF(N92=0,0,M92/N92))</f>
        <v/>
      </c>
      <c r="P92" s="33">
        <f>IF(B92="","",IFERROR(AVERAGE('Match Results'!$I$2:$I$101),""))</f>
        <v/>
      </c>
      <c r="Q92" s="7">
        <f>IF(B92="","",M92*1)</f>
        <v/>
      </c>
      <c r="R92" s="6">
        <f>IF(B92="","",IF(A92=1,"Leader",IF(A92&lt;=3,"Top 3","Current")))</f>
        <v/>
      </c>
      <c r="S92" s="6">
        <f>IF(B92="","",IF(O92&gt;=0.75,"Excellent",IF(O92&gt;=0.5,"Competitive","Needs Improvement")))</f>
        <v/>
      </c>
      <c r="T92" s="7">
        <f>IF(B92="","",IFERROR(VLOOKUP(D92,'Match Results'!$H$2:$I$101,2,FALSE),""))</f>
        <v/>
      </c>
    </row>
    <row r="93">
      <c r="A93" s="8">
        <f>IF(B93="","",RANK(Q93,$Q$2:$Q$101,0)+COUNTIFS($Q$2:$Q$101,Q93,$M$2:$M$101,"&gt;"&amp;M93)+COUNTIFS($Q$2:$Q$101,Q93,$M$2:$M$101,M93,$O$2:$O$101,"&gt;"&amp;O93)+COUNTIFS($Q$2:$Q$101,Q93,$M$2:$M$101,M93,$O$2:$O$101,O93,$B$2:$B$101,"&lt;"&amp;B93))</f>
        <v/>
      </c>
      <c r="B93" s="4" t="n"/>
      <c r="C93" s="4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8">
        <f>IF(B93="","",SUM(COUNTIF(D93:L93,'Match Results'!$H$2),COUNTIF(D93:L93,'Match Results'!$H$3),COUNTIF(D93:L93,'Match Results'!$H$4),COUNTIF(D93:L93,'Match Results'!$H$5),COUNTIF(D93:L93,'Match Results'!$H$6),COUNTIF(D93:L93,'Match Results'!$H$7),COUNTIF(D93:L93,'Match Results'!$H$8),COUNTIF(D93:L93,'Match Results'!$H$9),COUNTIF(D93:L93,'Match Results'!$H$10)))</f>
        <v/>
      </c>
      <c r="N93" s="8">
        <f>IF(B93="","",COUNTIF(D93:L93,"&lt;&gt;"))</f>
        <v/>
      </c>
      <c r="O93" s="41">
        <f>IF(B93="","",IF(N93=0,0,M93/N93))</f>
        <v/>
      </c>
      <c r="P93" s="35">
        <f>IF(B93="","",IFERROR(AVERAGE('Match Results'!$I$2:$I$101),""))</f>
        <v/>
      </c>
      <c r="Q93" s="9">
        <f>IF(B93="","",M93*1)</f>
        <v/>
      </c>
      <c r="R93" s="8">
        <f>IF(B93="","",IF(A93=1,"Leader",IF(A93&lt;=3,"Top 3","Current")))</f>
        <v/>
      </c>
      <c r="S93" s="8">
        <f>IF(B93="","",IF(O93&gt;=0.75,"Excellent",IF(O93&gt;=0.5,"Competitive","Needs Improvement")))</f>
        <v/>
      </c>
      <c r="T93" s="9">
        <f>IF(B93="","",IFERROR(VLOOKUP(D93,'Match Results'!$H$2:$I$101,2,FALSE),""))</f>
        <v/>
      </c>
    </row>
    <row r="94">
      <c r="A94" s="6">
        <f>IF(B94="","",RANK(Q94,$Q$2:$Q$101,0)+COUNTIFS($Q$2:$Q$101,Q94,$M$2:$M$101,"&gt;"&amp;M94)+COUNTIFS($Q$2:$Q$101,Q94,$M$2:$M$101,M94,$O$2:$O$101,"&gt;"&amp;O94)+COUNTIFS($Q$2:$Q$101,Q94,$M$2:$M$101,M94,$O$2:$O$101,O94,$B$2:$B$101,"&lt;"&amp;B94))</f>
        <v/>
      </c>
      <c r="B94" s="4" t="n"/>
      <c r="C94" s="4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6">
        <f>IF(B94="","",SUM(COUNTIF(D94:L94,'Match Results'!$H$2),COUNTIF(D94:L94,'Match Results'!$H$3),COUNTIF(D94:L94,'Match Results'!$H$4),COUNTIF(D94:L94,'Match Results'!$H$5),COUNTIF(D94:L94,'Match Results'!$H$6),COUNTIF(D94:L94,'Match Results'!$H$7),COUNTIF(D94:L94,'Match Results'!$H$8),COUNTIF(D94:L94,'Match Results'!$H$9),COUNTIF(D94:L94,'Match Results'!$H$10)))</f>
        <v/>
      </c>
      <c r="N94" s="6">
        <f>IF(B94="","",COUNTIF(D94:L94,"&lt;&gt;"))</f>
        <v/>
      </c>
      <c r="O94" s="40">
        <f>IF(B94="","",IF(N94=0,0,M94/N94))</f>
        <v/>
      </c>
      <c r="P94" s="33">
        <f>IF(B94="","",IFERROR(AVERAGE('Match Results'!$I$2:$I$101),""))</f>
        <v/>
      </c>
      <c r="Q94" s="7">
        <f>IF(B94="","",M94*1)</f>
        <v/>
      </c>
      <c r="R94" s="6">
        <f>IF(B94="","",IF(A94=1,"Leader",IF(A94&lt;=3,"Top 3","Current")))</f>
        <v/>
      </c>
      <c r="S94" s="6">
        <f>IF(B94="","",IF(O94&gt;=0.75,"Excellent",IF(O94&gt;=0.5,"Competitive","Needs Improvement")))</f>
        <v/>
      </c>
      <c r="T94" s="7">
        <f>IF(B94="","",IFERROR(VLOOKUP(D94,'Match Results'!$H$2:$I$101,2,FALSE),""))</f>
        <v/>
      </c>
    </row>
    <row r="95">
      <c r="A95" s="8">
        <f>IF(B95="","",RANK(Q95,$Q$2:$Q$101,0)+COUNTIFS($Q$2:$Q$101,Q95,$M$2:$M$101,"&gt;"&amp;M95)+COUNTIFS($Q$2:$Q$101,Q95,$M$2:$M$101,M95,$O$2:$O$101,"&gt;"&amp;O95)+COUNTIFS($Q$2:$Q$101,Q95,$M$2:$M$101,M95,$O$2:$O$101,O95,$B$2:$B$101,"&lt;"&amp;B95))</f>
        <v/>
      </c>
      <c r="B95" s="4" t="n"/>
      <c r="C95" s="4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8">
        <f>IF(B95="","",SUM(COUNTIF(D95:L95,'Match Results'!$H$2),COUNTIF(D95:L95,'Match Results'!$H$3),COUNTIF(D95:L95,'Match Results'!$H$4),COUNTIF(D95:L95,'Match Results'!$H$5),COUNTIF(D95:L95,'Match Results'!$H$6),COUNTIF(D95:L95,'Match Results'!$H$7),COUNTIF(D95:L95,'Match Results'!$H$8),COUNTIF(D95:L95,'Match Results'!$H$9),COUNTIF(D95:L95,'Match Results'!$H$10)))</f>
        <v/>
      </c>
      <c r="N95" s="8">
        <f>IF(B95="","",COUNTIF(D95:L95,"&lt;&gt;"))</f>
        <v/>
      </c>
      <c r="O95" s="41">
        <f>IF(B95="","",IF(N95=0,0,M95/N95))</f>
        <v/>
      </c>
      <c r="P95" s="35">
        <f>IF(B95="","",IFERROR(AVERAGE('Match Results'!$I$2:$I$101),""))</f>
        <v/>
      </c>
      <c r="Q95" s="9">
        <f>IF(B95="","",M95*1)</f>
        <v/>
      </c>
      <c r="R95" s="8">
        <f>IF(B95="","",IF(A95=1,"Leader",IF(A95&lt;=3,"Top 3","Current")))</f>
        <v/>
      </c>
      <c r="S95" s="8">
        <f>IF(B95="","",IF(O95&gt;=0.75,"Excellent",IF(O95&gt;=0.5,"Competitive","Needs Improvement")))</f>
        <v/>
      </c>
      <c r="T95" s="9">
        <f>IF(B95="","",IFERROR(VLOOKUP(D95,'Match Results'!$H$2:$I$101,2,FALSE),""))</f>
        <v/>
      </c>
    </row>
    <row r="96">
      <c r="A96" s="6">
        <f>IF(B96="","",RANK(Q96,$Q$2:$Q$101,0)+COUNTIFS($Q$2:$Q$101,Q96,$M$2:$M$101,"&gt;"&amp;M96)+COUNTIFS($Q$2:$Q$101,Q96,$M$2:$M$101,M96,$O$2:$O$101,"&gt;"&amp;O96)+COUNTIFS($Q$2:$Q$101,Q96,$M$2:$M$101,M96,$O$2:$O$101,O96,$B$2:$B$101,"&lt;"&amp;B96))</f>
        <v/>
      </c>
      <c r="B96" s="4" t="n"/>
      <c r="C96" s="4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6">
        <f>IF(B96="","",SUM(COUNTIF(D96:L96,'Match Results'!$H$2),COUNTIF(D96:L96,'Match Results'!$H$3),COUNTIF(D96:L96,'Match Results'!$H$4),COUNTIF(D96:L96,'Match Results'!$H$5),COUNTIF(D96:L96,'Match Results'!$H$6),COUNTIF(D96:L96,'Match Results'!$H$7),COUNTIF(D96:L96,'Match Results'!$H$8),COUNTIF(D96:L96,'Match Results'!$H$9),COUNTIF(D96:L96,'Match Results'!$H$10)))</f>
        <v/>
      </c>
      <c r="N96" s="6">
        <f>IF(B96="","",COUNTIF(D96:L96,"&lt;&gt;"))</f>
        <v/>
      </c>
      <c r="O96" s="40">
        <f>IF(B96="","",IF(N96=0,0,M96/N96))</f>
        <v/>
      </c>
      <c r="P96" s="33">
        <f>IF(B96="","",IFERROR(AVERAGE('Match Results'!$I$2:$I$101),""))</f>
        <v/>
      </c>
      <c r="Q96" s="7">
        <f>IF(B96="","",M96*1)</f>
        <v/>
      </c>
      <c r="R96" s="6">
        <f>IF(B96="","",IF(A96=1,"Leader",IF(A96&lt;=3,"Top 3","Current")))</f>
        <v/>
      </c>
      <c r="S96" s="6">
        <f>IF(B96="","",IF(O96&gt;=0.75,"Excellent",IF(O96&gt;=0.5,"Competitive","Needs Improvement")))</f>
        <v/>
      </c>
      <c r="T96" s="7">
        <f>IF(B96="","",IFERROR(VLOOKUP(D96,'Match Results'!$H$2:$I$101,2,FALSE),""))</f>
        <v/>
      </c>
    </row>
    <row r="97">
      <c r="A97" s="8">
        <f>IF(B97="","",RANK(Q97,$Q$2:$Q$101,0)+COUNTIFS($Q$2:$Q$101,Q97,$M$2:$M$101,"&gt;"&amp;M97)+COUNTIFS($Q$2:$Q$101,Q97,$M$2:$M$101,M97,$O$2:$O$101,"&gt;"&amp;O97)+COUNTIFS($Q$2:$Q$101,Q97,$M$2:$M$101,M97,$O$2:$O$101,O97,$B$2:$B$101,"&lt;"&amp;B97))</f>
        <v/>
      </c>
      <c r="B97" s="4" t="n"/>
      <c r="C97" s="4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8">
        <f>IF(B97="","",SUM(COUNTIF(D97:L97,'Match Results'!$H$2),COUNTIF(D97:L97,'Match Results'!$H$3),COUNTIF(D97:L97,'Match Results'!$H$4),COUNTIF(D97:L97,'Match Results'!$H$5),COUNTIF(D97:L97,'Match Results'!$H$6),COUNTIF(D97:L97,'Match Results'!$H$7),COUNTIF(D97:L97,'Match Results'!$H$8),COUNTIF(D97:L97,'Match Results'!$H$9),COUNTIF(D97:L97,'Match Results'!$H$10)))</f>
        <v/>
      </c>
      <c r="N97" s="8">
        <f>IF(B97="","",COUNTIF(D97:L97,"&lt;&gt;"))</f>
        <v/>
      </c>
      <c r="O97" s="41">
        <f>IF(B97="","",IF(N97=0,0,M97/N97))</f>
        <v/>
      </c>
      <c r="P97" s="35">
        <f>IF(B97="","",IFERROR(AVERAGE('Match Results'!$I$2:$I$101),""))</f>
        <v/>
      </c>
      <c r="Q97" s="9">
        <f>IF(B97="","",M97*1)</f>
        <v/>
      </c>
      <c r="R97" s="8">
        <f>IF(B97="","",IF(A97=1,"Leader",IF(A97&lt;=3,"Top 3","Current")))</f>
        <v/>
      </c>
      <c r="S97" s="8">
        <f>IF(B97="","",IF(O97&gt;=0.75,"Excellent",IF(O97&gt;=0.5,"Competitive","Needs Improvement")))</f>
        <v/>
      </c>
      <c r="T97" s="9">
        <f>IF(B97="","",IFERROR(VLOOKUP(D97,'Match Results'!$H$2:$I$101,2,FALSE),""))</f>
        <v/>
      </c>
    </row>
    <row r="98">
      <c r="A98" s="6">
        <f>IF(B98="","",RANK(Q98,$Q$2:$Q$101,0)+COUNTIFS($Q$2:$Q$101,Q98,$M$2:$M$101,"&gt;"&amp;M98)+COUNTIFS($Q$2:$Q$101,Q98,$M$2:$M$101,M98,$O$2:$O$101,"&gt;"&amp;O98)+COUNTIFS($Q$2:$Q$101,Q98,$M$2:$M$101,M98,$O$2:$O$101,O98,$B$2:$B$101,"&lt;"&amp;B98))</f>
        <v/>
      </c>
      <c r="B98" s="4" t="n"/>
      <c r="C98" s="4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6">
        <f>IF(B98="","",SUM(COUNTIF(D98:L98,'Match Results'!$H$2),COUNTIF(D98:L98,'Match Results'!$H$3),COUNTIF(D98:L98,'Match Results'!$H$4),COUNTIF(D98:L98,'Match Results'!$H$5),COUNTIF(D98:L98,'Match Results'!$H$6),COUNTIF(D98:L98,'Match Results'!$H$7),COUNTIF(D98:L98,'Match Results'!$H$8),COUNTIF(D98:L98,'Match Results'!$H$9),COUNTIF(D98:L98,'Match Results'!$H$10)))</f>
        <v/>
      </c>
      <c r="N98" s="6">
        <f>IF(B98="","",COUNTIF(D98:L98,"&lt;&gt;"))</f>
        <v/>
      </c>
      <c r="O98" s="40">
        <f>IF(B98="","",IF(N98=0,0,M98/N98))</f>
        <v/>
      </c>
      <c r="P98" s="33">
        <f>IF(B98="","",IFERROR(AVERAGE('Match Results'!$I$2:$I$101),""))</f>
        <v/>
      </c>
      <c r="Q98" s="7">
        <f>IF(B98="","",M98*1)</f>
        <v/>
      </c>
      <c r="R98" s="6">
        <f>IF(B98="","",IF(A98=1,"Leader",IF(A98&lt;=3,"Top 3","Current")))</f>
        <v/>
      </c>
      <c r="S98" s="6">
        <f>IF(B98="","",IF(O98&gt;=0.75,"Excellent",IF(O98&gt;=0.5,"Competitive","Needs Improvement")))</f>
        <v/>
      </c>
      <c r="T98" s="7">
        <f>IF(B98="","",IFERROR(VLOOKUP(D98,'Match Results'!$H$2:$I$101,2,FALSE),""))</f>
        <v/>
      </c>
    </row>
    <row r="99">
      <c r="A99" s="8">
        <f>IF(B99="","",RANK(Q99,$Q$2:$Q$101,0)+COUNTIFS($Q$2:$Q$101,Q99,$M$2:$M$101,"&gt;"&amp;M99)+COUNTIFS($Q$2:$Q$101,Q99,$M$2:$M$101,M99,$O$2:$O$101,"&gt;"&amp;O99)+COUNTIFS($Q$2:$Q$101,Q99,$M$2:$M$101,M99,$O$2:$O$101,O99,$B$2:$B$101,"&lt;"&amp;B99))</f>
        <v/>
      </c>
      <c r="B99" s="4" t="n"/>
      <c r="C99" s="4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8">
        <f>IF(B99="","",SUM(COUNTIF(D99:L99,'Match Results'!$H$2),COUNTIF(D99:L99,'Match Results'!$H$3),COUNTIF(D99:L99,'Match Results'!$H$4),COUNTIF(D99:L99,'Match Results'!$H$5),COUNTIF(D99:L99,'Match Results'!$H$6),COUNTIF(D99:L99,'Match Results'!$H$7),COUNTIF(D99:L99,'Match Results'!$H$8),COUNTIF(D99:L99,'Match Results'!$H$9),COUNTIF(D99:L99,'Match Results'!$H$10)))</f>
        <v/>
      </c>
      <c r="N99" s="8">
        <f>IF(B99="","",COUNTIF(D99:L99,"&lt;&gt;"))</f>
        <v/>
      </c>
      <c r="O99" s="41">
        <f>IF(B99="","",IF(N99=0,0,M99/N99))</f>
        <v/>
      </c>
      <c r="P99" s="35">
        <f>IF(B99="","",IFERROR(AVERAGE('Match Results'!$I$2:$I$101),""))</f>
        <v/>
      </c>
      <c r="Q99" s="9">
        <f>IF(B99="","",M99*1)</f>
        <v/>
      </c>
      <c r="R99" s="8">
        <f>IF(B99="","",IF(A99=1,"Leader",IF(A99&lt;=3,"Top 3","Current")))</f>
        <v/>
      </c>
      <c r="S99" s="8">
        <f>IF(B99="","",IF(O99&gt;=0.75,"Excellent",IF(O99&gt;=0.5,"Competitive","Needs Improvement")))</f>
        <v/>
      </c>
      <c r="T99" s="9">
        <f>IF(B99="","",IFERROR(VLOOKUP(D99,'Match Results'!$H$2:$I$101,2,FALSE),""))</f>
        <v/>
      </c>
    </row>
    <row r="100">
      <c r="A100" s="6">
        <f>IF(B100="","",RANK(Q100,$Q$2:$Q$101,0)+COUNTIFS($Q$2:$Q$101,Q100,$M$2:$M$101,"&gt;"&amp;M100)+COUNTIFS($Q$2:$Q$101,Q100,$M$2:$M$101,M100,$O$2:$O$101,"&gt;"&amp;O100)+COUNTIFS($Q$2:$Q$101,Q100,$M$2:$M$101,M100,$O$2:$O$101,O100,$B$2:$B$101,"&lt;"&amp;B100))</f>
        <v/>
      </c>
      <c r="B100" s="4" t="n"/>
      <c r="C100" s="4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6">
        <f>IF(B100="","",SUM(COUNTIF(D100:L100,'Match Results'!$H$2),COUNTIF(D100:L100,'Match Results'!$H$3),COUNTIF(D100:L100,'Match Results'!$H$4),COUNTIF(D100:L100,'Match Results'!$H$5),COUNTIF(D100:L100,'Match Results'!$H$6),COUNTIF(D100:L100,'Match Results'!$H$7),COUNTIF(D100:L100,'Match Results'!$H$8),COUNTIF(D100:L100,'Match Results'!$H$9),COUNTIF(D100:L100,'Match Results'!$H$10)))</f>
        <v/>
      </c>
      <c r="N100" s="6">
        <f>IF(B100="","",COUNTIF(D100:L100,"&lt;&gt;"))</f>
        <v/>
      </c>
      <c r="O100" s="40">
        <f>IF(B100="","",IF(N100=0,0,M100/N100))</f>
        <v/>
      </c>
      <c r="P100" s="33">
        <f>IF(B100="","",IFERROR(AVERAGE('Match Results'!$I$2:$I$101),""))</f>
        <v/>
      </c>
      <c r="Q100" s="7">
        <f>IF(B100="","",M100*1)</f>
        <v/>
      </c>
      <c r="R100" s="6">
        <f>IF(B100="","",IF(A100=1,"Leader",IF(A100&lt;=3,"Top 3","Current")))</f>
        <v/>
      </c>
      <c r="S100" s="6">
        <f>IF(B100="","",IF(O100&gt;=0.75,"Excellent",IF(O100&gt;=0.5,"Competitive","Needs Improvement")))</f>
        <v/>
      </c>
      <c r="T100" s="7">
        <f>IF(B100="","",IFERROR(VLOOKUP(D100,'Match Results'!$H$2:$I$101,2,FALSE),""))</f>
        <v/>
      </c>
    </row>
    <row r="101">
      <c r="A101" s="8">
        <f>IF(B101="","",RANK(Q101,$Q$2:$Q$101,0)+COUNTIFS($Q$2:$Q$101,Q101,$M$2:$M$101,"&gt;"&amp;M101)+COUNTIFS($Q$2:$Q$101,Q101,$M$2:$M$101,M101,$O$2:$O$101,"&gt;"&amp;O101)+COUNTIFS($Q$2:$Q$101,Q101,$M$2:$M$101,M101,$O$2:$O$101,O101,$B$2:$B$101,"&lt;"&amp;B101))</f>
        <v/>
      </c>
      <c r="B101" s="4" t="n"/>
      <c r="C101" s="4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8">
        <f>IF(B101="","",SUM(COUNTIF(D101:L101,'Match Results'!$H$2),COUNTIF(D101:L101,'Match Results'!$H$3),COUNTIF(D101:L101,'Match Results'!$H$4),COUNTIF(D101:L101,'Match Results'!$H$5),COUNTIF(D101:L101,'Match Results'!$H$6),COUNTIF(D101:L101,'Match Results'!$H$7),COUNTIF(D101:L101,'Match Results'!$H$8),COUNTIF(D101:L101,'Match Results'!$H$9),COUNTIF(D101:L101,'Match Results'!$H$10)))</f>
        <v/>
      </c>
      <c r="N101" s="8">
        <f>IF(B101="","",COUNTIF(D101:L101,"&lt;&gt;"))</f>
        <v/>
      </c>
      <c r="O101" s="41">
        <f>IF(B101="","",IF(N101=0,0,M101/N101))</f>
        <v/>
      </c>
      <c r="P101" s="35">
        <f>IF(B101="","",IFERROR(AVERAGE('Match Results'!$I$2:$I$101),""))</f>
        <v/>
      </c>
      <c r="Q101" s="9">
        <f>IF(B101="","",M101*1)</f>
        <v/>
      </c>
      <c r="R101" s="8">
        <f>IF(B101="","",IF(A101=1,"Leader",IF(A101&lt;=3,"Top 3","Current")))</f>
        <v/>
      </c>
      <c r="S101" s="8">
        <f>IF(B101="","",IF(O101&gt;=0.75,"Excellent",IF(O101&gt;=0.5,"Competitive","Needs Improvement")))</f>
        <v/>
      </c>
      <c r="T101" s="9">
        <f>IF(B101="","",IFERROR(VLOOKUP(D101,'Match Results'!$H$2:$I$101,2,FALSE),""))</f>
        <v/>
      </c>
    </row>
  </sheetData>
  <autoFilter ref="A1:T101"/>
  <conditionalFormatting sqref="O2:O101">
    <cfRule type="expression" priority="1" dxfId="0">
      <formula>AND($O2&lt;&gt;"",$O2&gt;=0.75)</formula>
    </cfRule>
    <cfRule type="expression" priority="2" dxfId="2">
      <formula>AND($O2&lt;&gt;"",$O2&lt;0.5)</formula>
    </cfRule>
  </conditionalFormatting>
  <conditionalFormatting sqref="A2:T101">
    <cfRule type="expression" priority="3" dxfId="3">
      <formula>AND($A2&lt;&gt;"",$A2&lt;=3)</formula>
    </cfRule>
  </conditionalFormatting>
  <dataValidations count="2">
    <dataValidation sqref="D2:L101" showErrorMessage="1" showInputMessage="1" allowBlank="1" type="list">
      <formula1>"Adelaide Crows,Brisbane Lions,Carlton,Collingwood,Essendon,Fremantle,Geelong,GWS Giants,Gold Coast Suns,Hawthorn,Melbourne,North Melbourne,Port Adelaide,Richmond,St Kilda,Sydney Swans,West Coast Eagles,Western Bulldogs"</formula1>
    </dataValidation>
    <dataValidation sqref="C2:C101" showErrorMessage="1" showInputMessage="1" allowBlank="1" type="list">
      <formula1>"Sydney,Melbourne,Brisbane,Adelaide,Perth,Gold Coast,Newcastle,Canberra,Wollongong"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103"/>
  <sheetViews>
    <sheetView showGridLines="0" zoomScale="90" zoomScaleNormal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34" customWidth="1" min="7" max="7"/>
    <col width="34" customWidth="1" min="8" max="8"/>
    <col width="14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4" customWidth="1" min="15" max="15"/>
    <col width="14" customWidth="1" min="16" max="16"/>
    <col width="14" customWidth="1" min="17" max="17"/>
    <col width="14" customWidth="1" min="18" max="18"/>
    <col width="17.84" customWidth="1" min="19" max="19"/>
    <col width="34" customWidth="1" min="20" max="20"/>
    <col width="34" customWidth="1" min="21" max="21"/>
    <col width="34" customWidth="1" min="22" max="22"/>
  </cols>
  <sheetData>
    <row r="1" ht="30" customHeight="1">
      <c r="A1" s="42" t="inlineStr">
        <is>
          <t>2026 AFL Tipping Ladder Dashboard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>
      <c r="S2" s="43" t="inlineStr">
        <is>
          <t>Leaderboard chart data</t>
        </is>
      </c>
    </row>
    <row r="3">
      <c r="A3" s="44" t="inlineStr">
        <is>
          <t>Competition metric</t>
        </is>
      </c>
      <c r="B3" s="45" t="inlineStr">
        <is>
          <t>Current value</t>
        </is>
      </c>
      <c r="G3" s="44" t="inlineStr">
        <is>
          <t>Winning team</t>
        </is>
      </c>
      <c r="H3" s="45" t="inlineStr">
        <is>
          <t>Tip selections</t>
        </is>
      </c>
      <c r="S3" s="46" t="inlineStr">
        <is>
          <t>Ladder Position</t>
        </is>
      </c>
      <c r="T3" s="46" t="inlineStr">
        <is>
          <t>Tipster</t>
        </is>
      </c>
      <c r="U3" s="46" t="inlineStr">
        <is>
          <t>Ladder Points</t>
        </is>
      </c>
      <c r="V3" s="46" t="inlineStr">
        <is>
          <t>Correct Tips</t>
        </is>
      </c>
    </row>
    <row r="4">
      <c r="A4" s="47" t="inlineStr">
        <is>
          <t>Total tipsters</t>
        </is>
      </c>
      <c r="B4" s="48">
        <f>COUNTA('Tipping Ladder'!$B$2:$B$101)</f>
        <v/>
      </c>
      <c r="G4" s="49">
        <f>IF('Match Results'!$H$2="","",'Match Results'!$H$2)</f>
        <v/>
      </c>
      <c r="H4" s="50">
        <f>IF(G4="","",COUNTIF('Tipping Ladder'!$D$2:$L$101,G4))</f>
        <v/>
      </c>
      <c r="S4" s="50" t="n">
        <v>1</v>
      </c>
      <c r="T4" s="49">
        <f>IFERROR(VLOOKUP($S4,'Tipping Ladder'!$A$2:$Q$101,2,FALSE),"")</f>
        <v/>
      </c>
      <c r="U4" s="50">
        <f>IF(T4="","",IFERROR(VLOOKUP($S4,'Tipping Ladder'!$A$2:$Q$101,17,FALSE),""))</f>
        <v/>
      </c>
      <c r="V4" s="50">
        <f>IF(T4="","",IFERROR(VLOOKUP($S4,'Tipping Ladder'!$A$2:$Q$101,13,FALSE),""))</f>
        <v/>
      </c>
    </row>
    <row r="5">
      <c r="A5" s="51" t="inlineStr">
        <is>
          <t>Matches completed</t>
        </is>
      </c>
      <c r="B5" s="48">
        <f>COUNTIF('Match Results'!$J$2:$J$101,"Complete")</f>
        <v/>
      </c>
      <c r="G5" s="52">
        <f>IF('Match Results'!$H$3="","",'Match Results'!$H$3)</f>
        <v/>
      </c>
      <c r="H5" s="53">
        <f>IF(G5="","",COUNTIF('Tipping Ladder'!$D$2:$L$101,G5))</f>
        <v/>
      </c>
      <c r="S5" s="53" t="n">
        <v>2</v>
      </c>
      <c r="T5" s="52">
        <f>IFERROR(VLOOKUP($S5,'Tipping Ladder'!$A$2:$Q$101,2,FALSE),"")</f>
        <v/>
      </c>
      <c r="U5" s="53">
        <f>IF(T5="","",IFERROR(VLOOKUP($S5,'Tipping Ladder'!$A$2:$Q$101,17,FALSE),""))</f>
        <v/>
      </c>
      <c r="V5" s="53">
        <f>IF(T5="","",IFERROR(VLOOKUP($S5,'Tipping Ladder'!$A$2:$Q$101,13,FALSE),""))</f>
        <v/>
      </c>
    </row>
    <row r="6">
      <c r="A6" s="47" t="inlineStr">
        <is>
          <t>Average competition accuracy</t>
        </is>
      </c>
      <c r="B6" s="54">
        <f>IFERROR(AVERAGE('Tipping Ladder'!$O$2:$O$101),0)</f>
        <v/>
      </c>
      <c r="G6" s="49">
        <f>IF('Match Results'!$H$4="","",'Match Results'!$H$4)</f>
        <v/>
      </c>
      <c r="H6" s="50">
        <f>IF(G6="","",COUNTIF('Tipping Ladder'!$D$2:$L$101,G6))</f>
        <v/>
      </c>
      <c r="S6" s="50" t="n">
        <v>3</v>
      </c>
      <c r="T6" s="49">
        <f>IFERROR(VLOOKUP($S6,'Tipping Ladder'!$A$2:$Q$101,2,FALSE),"")</f>
        <v/>
      </c>
      <c r="U6" s="50">
        <f>IF(T6="","",IFERROR(VLOOKUP($S6,'Tipping Ladder'!$A$2:$Q$101,17,FALSE),""))</f>
        <v/>
      </c>
      <c r="V6" s="50">
        <f>IF(T6="","",IFERROR(VLOOKUP($S6,'Tipping Ladder'!$A$2:$Q$101,13,FALSE),""))</f>
        <v/>
      </c>
    </row>
    <row r="7">
      <c r="A7" s="51" t="inlineStr">
        <is>
          <t>Current leader</t>
        </is>
      </c>
      <c r="B7" s="55">
        <f>IFERROR(INDEX('Tipping Ladder'!$B$2:$B$101,MATCH(MAX('Tipping Ladder'!$Q$2:$Q$101),'Tipping Ladder'!$Q$2:$Q$101,0)),"")</f>
        <v/>
      </c>
      <c r="G7" s="52">
        <f>IF('Match Results'!$H$5="","",'Match Results'!$H$5)</f>
        <v/>
      </c>
      <c r="H7" s="53">
        <f>IF(G7="","",COUNTIF('Tipping Ladder'!$D$2:$L$101,G7))</f>
        <v/>
      </c>
      <c r="S7" s="53" t="n">
        <v>4</v>
      </c>
      <c r="T7" s="52">
        <f>IFERROR(VLOOKUP($S7,'Tipping Ladder'!$A$2:$Q$101,2,FALSE),"")</f>
        <v/>
      </c>
      <c r="U7" s="53">
        <f>IF(T7="","",IFERROR(VLOOKUP($S7,'Tipping Ladder'!$A$2:$Q$101,17,FALSE),""))</f>
        <v/>
      </c>
      <c r="V7" s="53">
        <f>IF(T7="","",IFERROR(VLOOKUP($S7,'Tipping Ladder'!$A$2:$Q$101,13,FALSE),""))</f>
        <v/>
      </c>
    </row>
    <row r="8">
      <c r="A8" s="47" t="inlineStr">
        <is>
          <t>Highest correct-tip total</t>
        </is>
      </c>
      <c r="B8" s="48">
        <f>MAX('Tipping Ladder'!$M$2:$M$101)</f>
        <v/>
      </c>
      <c r="G8" s="49">
        <f>IF('Match Results'!$H$6="","",'Match Results'!$H$6)</f>
        <v/>
      </c>
      <c r="H8" s="50">
        <f>IF(G8="","",COUNTIF('Tipping Ladder'!$D$2:$L$101,G8))</f>
        <v/>
      </c>
      <c r="S8" s="50" t="n">
        <v>5</v>
      </c>
      <c r="T8" s="49">
        <f>IFERROR(VLOOKUP($S8,'Tipping Ladder'!$A$2:$Q$101,2,FALSE),"")</f>
        <v/>
      </c>
      <c r="U8" s="50">
        <f>IF(T8="","",IFERROR(VLOOKUP($S8,'Tipping Ladder'!$A$2:$Q$101,17,FALSE),""))</f>
        <v/>
      </c>
      <c r="V8" s="50">
        <f>IF(T8="","",IFERROR(VLOOKUP($S8,'Tipping Ladder'!$A$2:$Q$101,13,FALSE),""))</f>
        <v/>
      </c>
    </row>
    <row r="9">
      <c r="A9" s="51" t="inlineStr">
        <is>
          <t>Most selected winning team</t>
        </is>
      </c>
      <c r="B9" s="56">
        <f>IF(COUNTIF($H$4:$H$12,"&gt;0")=0,"",IFERROR(INDEX($G$4:$G$12,MATCH(MAX($H$4:$H$12),$H$4:$H$12,0)),""))</f>
        <v/>
      </c>
      <c r="G9" s="52">
        <f>IF('Match Results'!$H$7="","",'Match Results'!$H$7)</f>
        <v/>
      </c>
      <c r="H9" s="53">
        <f>IF(G9="","",COUNTIF('Tipping Ladder'!$D$2:$L$101,G9))</f>
        <v/>
      </c>
      <c r="S9" s="53" t="n">
        <v>6</v>
      </c>
      <c r="T9" s="52">
        <f>IFERROR(VLOOKUP($S9,'Tipping Ladder'!$A$2:$Q$101,2,FALSE),"")</f>
        <v/>
      </c>
      <c r="U9" s="53">
        <f>IF(T9="","",IFERROR(VLOOKUP($S9,'Tipping Ladder'!$A$2:$Q$101,17,FALSE),""))</f>
        <v/>
      </c>
      <c r="V9" s="53">
        <f>IF(T9="","",IFERROR(VLOOKUP($S9,'Tipping Ladder'!$A$2:$Q$101,13,FALSE),""))</f>
        <v/>
      </c>
    </row>
    <row r="10">
      <c r="A10" s="47" t="inlineStr">
        <is>
          <t>Number of pending matches</t>
        </is>
      </c>
      <c r="B10" s="57">
        <f>COUNTIF('Match Results'!$J$2:$J$101,"Pending")</f>
        <v/>
      </c>
      <c r="G10" s="49">
        <f>IF('Match Results'!$H$8="","",'Match Results'!$H$8)</f>
        <v/>
      </c>
      <c r="H10" s="50">
        <f>IF(G10="","",COUNTIF('Tipping Ladder'!$D$2:$L$101,G10))</f>
        <v/>
      </c>
      <c r="S10" s="50" t="n">
        <v>7</v>
      </c>
      <c r="T10" s="49">
        <f>IFERROR(VLOOKUP($S10,'Tipping Ladder'!$A$2:$Q$101,2,FALSE),"")</f>
        <v/>
      </c>
      <c r="U10" s="50">
        <f>IF(T10="","",IFERROR(VLOOKUP($S10,'Tipping Ladder'!$A$2:$Q$101,17,FALSE),""))</f>
        <v/>
      </c>
      <c r="V10" s="50">
        <f>IF(T10="","",IFERROR(VLOOKUP($S10,'Tipping Ladder'!$A$2:$Q$101,13,FALSE),""))</f>
        <v/>
      </c>
    </row>
    <row r="11">
      <c r="A11" s="51" t="inlineStr">
        <is>
          <t>Total winning margin</t>
        </is>
      </c>
      <c r="B11" s="57">
        <f>SUM('Match Results'!$I$2:$I$101)</f>
        <v/>
      </c>
      <c r="G11" s="52">
        <f>IF('Match Results'!$H$9="","",'Match Results'!$H$9)</f>
        <v/>
      </c>
      <c r="H11" s="53">
        <f>IF(G11="","",COUNTIF('Tipping Ladder'!$D$2:$L$101,G11))</f>
        <v/>
      </c>
      <c r="S11" s="53" t="n">
        <v>8</v>
      </c>
      <c r="T11" s="52">
        <f>IFERROR(VLOOKUP($S11,'Tipping Ladder'!$A$2:$Q$101,2,FALSE),"")</f>
        <v/>
      </c>
      <c r="U11" s="53">
        <f>IF(T11="","",IFERROR(VLOOKUP($S11,'Tipping Ladder'!$A$2:$Q$101,17,FALSE),""))</f>
        <v/>
      </c>
      <c r="V11" s="53">
        <f>IF(T11="","",IFERROR(VLOOKUP($S11,'Tipping Ladder'!$A$2:$Q$101,13,FALSE),""))</f>
        <v/>
      </c>
    </row>
    <row r="12">
      <c r="G12" s="49">
        <f>IF('Match Results'!$H$10="","",'Match Results'!$H$10)</f>
        <v/>
      </c>
      <c r="H12" s="50">
        <f>IF(G12="","",COUNTIF('Tipping Ladder'!$D$2:$L$101,G12))</f>
        <v/>
      </c>
      <c r="S12" s="50" t="n">
        <v>9</v>
      </c>
      <c r="T12" s="49">
        <f>IFERROR(VLOOKUP($S12,'Tipping Ladder'!$A$2:$Q$101,2,FALSE),"")</f>
        <v/>
      </c>
      <c r="U12" s="50">
        <f>IF(T12="","",IFERROR(VLOOKUP($S12,'Tipping Ladder'!$A$2:$Q$101,17,FALSE),""))</f>
        <v/>
      </c>
      <c r="V12" s="50">
        <f>IF(T12="","",IFERROR(VLOOKUP($S12,'Tipping Ladder'!$A$2:$Q$101,13,FALSE),""))</f>
        <v/>
      </c>
    </row>
    <row r="13">
      <c r="S13" s="53" t="n">
        <v>10</v>
      </c>
      <c r="T13" s="52">
        <f>IFERROR(VLOOKUP($S13,'Tipping Ladder'!$A$2:$Q$101,2,FALSE),"")</f>
        <v/>
      </c>
      <c r="U13" s="53">
        <f>IF(T13="","",IFERROR(VLOOKUP($S13,'Tipping Ladder'!$A$2:$Q$101,17,FALSE),""))</f>
        <v/>
      </c>
      <c r="V13" s="53">
        <f>IF(T13="","",IFERROR(VLOOKUP($S13,'Tipping Ladder'!$A$2:$Q$101,13,FALSE),""))</f>
        <v/>
      </c>
    </row>
    <row r="14">
      <c r="S14" s="50" t="n">
        <v>11</v>
      </c>
      <c r="T14" s="49">
        <f>IFERROR(VLOOKUP($S14,'Tipping Ladder'!$A$2:$Q$101,2,FALSE),"")</f>
        <v/>
      </c>
      <c r="U14" s="50">
        <f>IF(T14="","",IFERROR(VLOOKUP($S14,'Tipping Ladder'!$A$2:$Q$101,17,FALSE),""))</f>
        <v/>
      </c>
      <c r="V14" s="50">
        <f>IF(T14="","",IFERROR(VLOOKUP($S14,'Tipping Ladder'!$A$2:$Q$101,13,FALSE),""))</f>
        <v/>
      </c>
    </row>
    <row r="15">
      <c r="G15" s="44" t="inlineStr">
        <is>
          <t>Form category</t>
        </is>
      </c>
      <c r="H15" s="45" t="inlineStr">
        <is>
          <t>Tipsters</t>
        </is>
      </c>
      <c r="S15" s="53" t="n">
        <v>12</v>
      </c>
      <c r="T15" s="52">
        <f>IFERROR(VLOOKUP($S15,'Tipping Ladder'!$A$2:$Q$101,2,FALSE),"")</f>
        <v/>
      </c>
      <c r="U15" s="53">
        <f>IF(T15="","",IFERROR(VLOOKUP($S15,'Tipping Ladder'!$A$2:$Q$101,17,FALSE),""))</f>
        <v/>
      </c>
      <c r="V15" s="53">
        <f>IF(T15="","",IFERROR(VLOOKUP($S15,'Tipping Ladder'!$A$2:$Q$101,13,FALSE),""))</f>
        <v/>
      </c>
    </row>
    <row r="16">
      <c r="G16" s="49" t="inlineStr">
        <is>
          <t>Excellent</t>
        </is>
      </c>
      <c r="H16" s="50">
        <f>COUNTIF('Tipping Ladder'!$S$2:$S$101,G16)</f>
        <v/>
      </c>
      <c r="S16" s="50" t="n">
        <v>13</v>
      </c>
      <c r="T16" s="49">
        <f>IFERROR(VLOOKUP($S16,'Tipping Ladder'!$A$2:$Q$101,2,FALSE),"")</f>
        <v/>
      </c>
      <c r="U16" s="50">
        <f>IF(T16="","",IFERROR(VLOOKUP($S16,'Tipping Ladder'!$A$2:$Q$101,17,FALSE),""))</f>
        <v/>
      </c>
      <c r="V16" s="50">
        <f>IF(T16="","",IFERROR(VLOOKUP($S16,'Tipping Ladder'!$A$2:$Q$101,13,FALSE),""))</f>
        <v/>
      </c>
    </row>
    <row r="17">
      <c r="G17" s="52" t="inlineStr">
        <is>
          <t>Competitive</t>
        </is>
      </c>
      <c r="H17" s="53">
        <f>COUNTIF('Tipping Ladder'!$S$2:$S$101,G17)</f>
        <v/>
      </c>
      <c r="S17" s="53" t="n">
        <v>14</v>
      </c>
      <c r="T17" s="52">
        <f>IFERROR(VLOOKUP($S17,'Tipping Ladder'!$A$2:$Q$101,2,FALSE),"")</f>
        <v/>
      </c>
      <c r="U17" s="53">
        <f>IF(T17="","",IFERROR(VLOOKUP($S17,'Tipping Ladder'!$A$2:$Q$101,17,FALSE),""))</f>
        <v/>
      </c>
      <c r="V17" s="53">
        <f>IF(T17="","",IFERROR(VLOOKUP($S17,'Tipping Ladder'!$A$2:$Q$101,13,FALSE),""))</f>
        <v/>
      </c>
    </row>
    <row r="18">
      <c r="G18" s="49" t="inlineStr">
        <is>
          <t>Needs Improvement</t>
        </is>
      </c>
      <c r="H18" s="50">
        <f>COUNTIF('Tipping Ladder'!$S$2:$S$101,G18)</f>
        <v/>
      </c>
      <c r="S18" s="50" t="n">
        <v>15</v>
      </c>
      <c r="T18" s="49">
        <f>IFERROR(VLOOKUP($S18,'Tipping Ladder'!$A$2:$Q$101,2,FALSE),"")</f>
        <v/>
      </c>
      <c r="U18" s="50">
        <f>IF(T18="","",IFERROR(VLOOKUP($S18,'Tipping Ladder'!$A$2:$Q$101,17,FALSE),""))</f>
        <v/>
      </c>
      <c r="V18" s="50">
        <f>IF(T18="","",IFERROR(VLOOKUP($S18,'Tipping Ladder'!$A$2:$Q$101,13,FALSE),""))</f>
        <v/>
      </c>
    </row>
    <row r="19">
      <c r="S19" s="53" t="n">
        <v>16</v>
      </c>
      <c r="T19" s="52">
        <f>IFERROR(VLOOKUP($S19,'Tipping Ladder'!$A$2:$Q$101,2,FALSE),"")</f>
        <v/>
      </c>
      <c r="U19" s="53">
        <f>IF(T19="","",IFERROR(VLOOKUP($S19,'Tipping Ladder'!$A$2:$Q$101,17,FALSE),""))</f>
        <v/>
      </c>
      <c r="V19" s="53">
        <f>IF(T19="","",IFERROR(VLOOKUP($S19,'Tipping Ladder'!$A$2:$Q$101,13,FALSE),""))</f>
        <v/>
      </c>
    </row>
    <row r="20">
      <c r="S20" s="50" t="n">
        <v>17</v>
      </c>
      <c r="T20" s="49">
        <f>IFERROR(VLOOKUP($S20,'Tipping Ladder'!$A$2:$Q$101,2,FALSE),"")</f>
        <v/>
      </c>
      <c r="U20" s="50">
        <f>IF(T20="","",IFERROR(VLOOKUP($S20,'Tipping Ladder'!$A$2:$Q$101,17,FALSE),""))</f>
        <v/>
      </c>
      <c r="V20" s="50">
        <f>IF(T20="","",IFERROR(VLOOKUP($S20,'Tipping Ladder'!$A$2:$Q$101,13,FALSE),""))</f>
        <v/>
      </c>
    </row>
    <row r="21">
      <c r="S21" s="53" t="n">
        <v>18</v>
      </c>
      <c r="T21" s="52">
        <f>IFERROR(VLOOKUP($S21,'Tipping Ladder'!$A$2:$Q$101,2,FALSE),"")</f>
        <v/>
      </c>
      <c r="U21" s="53">
        <f>IF(T21="","",IFERROR(VLOOKUP($S21,'Tipping Ladder'!$A$2:$Q$101,17,FALSE),""))</f>
        <v/>
      </c>
      <c r="V21" s="53">
        <f>IF(T21="","",IFERROR(VLOOKUP($S21,'Tipping Ladder'!$A$2:$Q$101,13,FALSE),""))</f>
        <v/>
      </c>
    </row>
    <row r="22">
      <c r="S22" s="50" t="n">
        <v>19</v>
      </c>
      <c r="T22" s="49">
        <f>IFERROR(VLOOKUP($S22,'Tipping Ladder'!$A$2:$Q$101,2,FALSE),"")</f>
        <v/>
      </c>
      <c r="U22" s="50">
        <f>IF(T22="","",IFERROR(VLOOKUP($S22,'Tipping Ladder'!$A$2:$Q$101,17,FALSE),""))</f>
        <v/>
      </c>
      <c r="V22" s="50">
        <f>IF(T22="","",IFERROR(VLOOKUP($S22,'Tipping Ladder'!$A$2:$Q$101,13,FALSE),""))</f>
        <v/>
      </c>
    </row>
    <row r="23">
      <c r="S23" s="53" t="n">
        <v>20</v>
      </c>
      <c r="T23" s="52">
        <f>IFERROR(VLOOKUP($S23,'Tipping Ladder'!$A$2:$Q$101,2,FALSE),"")</f>
        <v/>
      </c>
      <c r="U23" s="53">
        <f>IF(T23="","",IFERROR(VLOOKUP($S23,'Tipping Ladder'!$A$2:$Q$101,17,FALSE),""))</f>
        <v/>
      </c>
      <c r="V23" s="53">
        <f>IF(T23="","",IFERROR(VLOOKUP($S23,'Tipping Ladder'!$A$2:$Q$101,13,FALSE),""))</f>
        <v/>
      </c>
    </row>
    <row r="24">
      <c r="S24" s="50" t="n">
        <v>21</v>
      </c>
      <c r="T24" s="49">
        <f>IFERROR(VLOOKUP($S24,'Tipping Ladder'!$A$2:$Q$101,2,FALSE),"")</f>
        <v/>
      </c>
      <c r="U24" s="50">
        <f>IF(T24="","",IFERROR(VLOOKUP($S24,'Tipping Ladder'!$A$2:$Q$101,17,FALSE),""))</f>
        <v/>
      </c>
      <c r="V24" s="50">
        <f>IF(T24="","",IFERROR(VLOOKUP($S24,'Tipping Ladder'!$A$2:$Q$101,13,FALSE),""))</f>
        <v/>
      </c>
    </row>
    <row r="25">
      <c r="S25" s="53" t="n">
        <v>22</v>
      </c>
      <c r="T25" s="52">
        <f>IFERROR(VLOOKUP($S25,'Tipping Ladder'!$A$2:$Q$101,2,FALSE),"")</f>
        <v/>
      </c>
      <c r="U25" s="53">
        <f>IF(T25="","",IFERROR(VLOOKUP($S25,'Tipping Ladder'!$A$2:$Q$101,17,FALSE),""))</f>
        <v/>
      </c>
      <c r="V25" s="53">
        <f>IF(T25="","",IFERROR(VLOOKUP($S25,'Tipping Ladder'!$A$2:$Q$101,13,FALSE),""))</f>
        <v/>
      </c>
    </row>
    <row r="26">
      <c r="S26" s="50" t="n">
        <v>23</v>
      </c>
      <c r="T26" s="49">
        <f>IFERROR(VLOOKUP($S26,'Tipping Ladder'!$A$2:$Q$101,2,FALSE),"")</f>
        <v/>
      </c>
      <c r="U26" s="50">
        <f>IF(T26="","",IFERROR(VLOOKUP($S26,'Tipping Ladder'!$A$2:$Q$101,17,FALSE),""))</f>
        <v/>
      </c>
      <c r="V26" s="50">
        <f>IF(T26="","",IFERROR(VLOOKUP($S26,'Tipping Ladder'!$A$2:$Q$101,13,FALSE),""))</f>
        <v/>
      </c>
    </row>
    <row r="27">
      <c r="S27" s="53" t="n">
        <v>24</v>
      </c>
      <c r="T27" s="52">
        <f>IFERROR(VLOOKUP($S27,'Tipping Ladder'!$A$2:$Q$101,2,FALSE),"")</f>
        <v/>
      </c>
      <c r="U27" s="53">
        <f>IF(T27="","",IFERROR(VLOOKUP($S27,'Tipping Ladder'!$A$2:$Q$101,17,FALSE),""))</f>
        <v/>
      </c>
      <c r="V27" s="53">
        <f>IF(T27="","",IFERROR(VLOOKUP($S27,'Tipping Ladder'!$A$2:$Q$101,13,FALSE),""))</f>
        <v/>
      </c>
    </row>
    <row r="28">
      <c r="S28" s="50" t="n">
        <v>25</v>
      </c>
      <c r="T28" s="49">
        <f>IFERROR(VLOOKUP($S28,'Tipping Ladder'!$A$2:$Q$101,2,FALSE),"")</f>
        <v/>
      </c>
      <c r="U28" s="50">
        <f>IF(T28="","",IFERROR(VLOOKUP($S28,'Tipping Ladder'!$A$2:$Q$101,17,FALSE),""))</f>
        <v/>
      </c>
      <c r="V28" s="50">
        <f>IF(T28="","",IFERROR(VLOOKUP($S28,'Tipping Ladder'!$A$2:$Q$101,13,FALSE),""))</f>
        <v/>
      </c>
    </row>
    <row r="29">
      <c r="S29" s="53" t="n">
        <v>26</v>
      </c>
      <c r="T29" s="52">
        <f>IFERROR(VLOOKUP($S29,'Tipping Ladder'!$A$2:$Q$101,2,FALSE),"")</f>
        <v/>
      </c>
      <c r="U29" s="53">
        <f>IF(T29="","",IFERROR(VLOOKUP($S29,'Tipping Ladder'!$A$2:$Q$101,17,FALSE),""))</f>
        <v/>
      </c>
      <c r="V29" s="53">
        <f>IF(T29="","",IFERROR(VLOOKUP($S29,'Tipping Ladder'!$A$2:$Q$101,13,FALSE),""))</f>
        <v/>
      </c>
    </row>
    <row r="30">
      <c r="S30" s="50" t="n">
        <v>27</v>
      </c>
      <c r="T30" s="49">
        <f>IFERROR(VLOOKUP($S30,'Tipping Ladder'!$A$2:$Q$101,2,FALSE),"")</f>
        <v/>
      </c>
      <c r="U30" s="50">
        <f>IF(T30="","",IFERROR(VLOOKUP($S30,'Tipping Ladder'!$A$2:$Q$101,17,FALSE),""))</f>
        <v/>
      </c>
      <c r="V30" s="50">
        <f>IF(T30="","",IFERROR(VLOOKUP($S30,'Tipping Ladder'!$A$2:$Q$101,13,FALSE),""))</f>
        <v/>
      </c>
    </row>
    <row r="31">
      <c r="S31" s="53" t="n">
        <v>28</v>
      </c>
      <c r="T31" s="52">
        <f>IFERROR(VLOOKUP($S31,'Tipping Ladder'!$A$2:$Q$101,2,FALSE),"")</f>
        <v/>
      </c>
      <c r="U31" s="53">
        <f>IF(T31="","",IFERROR(VLOOKUP($S31,'Tipping Ladder'!$A$2:$Q$101,17,FALSE),""))</f>
        <v/>
      </c>
      <c r="V31" s="53">
        <f>IF(T31="","",IFERROR(VLOOKUP($S31,'Tipping Ladder'!$A$2:$Q$101,13,FALSE),""))</f>
        <v/>
      </c>
    </row>
    <row r="32">
      <c r="S32" s="50" t="n">
        <v>29</v>
      </c>
      <c r="T32" s="49">
        <f>IFERROR(VLOOKUP($S32,'Tipping Ladder'!$A$2:$Q$101,2,FALSE),"")</f>
        <v/>
      </c>
      <c r="U32" s="50">
        <f>IF(T32="","",IFERROR(VLOOKUP($S32,'Tipping Ladder'!$A$2:$Q$101,17,FALSE),""))</f>
        <v/>
      </c>
      <c r="V32" s="50">
        <f>IF(T32="","",IFERROR(VLOOKUP($S32,'Tipping Ladder'!$A$2:$Q$101,13,FALSE),""))</f>
        <v/>
      </c>
    </row>
    <row r="33">
      <c r="S33" s="53" t="n">
        <v>30</v>
      </c>
      <c r="T33" s="52">
        <f>IFERROR(VLOOKUP($S33,'Tipping Ladder'!$A$2:$Q$101,2,FALSE),"")</f>
        <v/>
      </c>
      <c r="U33" s="53">
        <f>IF(T33="","",IFERROR(VLOOKUP($S33,'Tipping Ladder'!$A$2:$Q$101,17,FALSE),""))</f>
        <v/>
      </c>
      <c r="V33" s="53">
        <f>IF(T33="","",IFERROR(VLOOKUP($S33,'Tipping Ladder'!$A$2:$Q$101,13,FALSE),""))</f>
        <v/>
      </c>
    </row>
    <row r="34">
      <c r="S34" s="50" t="n">
        <v>31</v>
      </c>
      <c r="T34" s="49">
        <f>IFERROR(VLOOKUP($S34,'Tipping Ladder'!$A$2:$Q$101,2,FALSE),"")</f>
        <v/>
      </c>
      <c r="U34" s="50">
        <f>IF(T34="","",IFERROR(VLOOKUP($S34,'Tipping Ladder'!$A$2:$Q$101,17,FALSE),""))</f>
        <v/>
      </c>
      <c r="V34" s="50">
        <f>IF(T34="","",IFERROR(VLOOKUP($S34,'Tipping Ladder'!$A$2:$Q$101,13,FALSE),""))</f>
        <v/>
      </c>
    </row>
    <row r="35">
      <c r="S35" s="53" t="n">
        <v>32</v>
      </c>
      <c r="T35" s="52">
        <f>IFERROR(VLOOKUP($S35,'Tipping Ladder'!$A$2:$Q$101,2,FALSE),"")</f>
        <v/>
      </c>
      <c r="U35" s="53">
        <f>IF(T35="","",IFERROR(VLOOKUP($S35,'Tipping Ladder'!$A$2:$Q$101,17,FALSE),""))</f>
        <v/>
      </c>
      <c r="V35" s="53">
        <f>IF(T35="","",IFERROR(VLOOKUP($S35,'Tipping Ladder'!$A$2:$Q$101,13,FALSE),""))</f>
        <v/>
      </c>
    </row>
    <row r="36">
      <c r="S36" s="50" t="n">
        <v>33</v>
      </c>
      <c r="T36" s="49">
        <f>IFERROR(VLOOKUP($S36,'Tipping Ladder'!$A$2:$Q$101,2,FALSE),"")</f>
        <v/>
      </c>
      <c r="U36" s="50">
        <f>IF(T36="","",IFERROR(VLOOKUP($S36,'Tipping Ladder'!$A$2:$Q$101,17,FALSE),""))</f>
        <v/>
      </c>
      <c r="V36" s="50">
        <f>IF(T36="","",IFERROR(VLOOKUP($S36,'Tipping Ladder'!$A$2:$Q$101,13,FALSE),""))</f>
        <v/>
      </c>
    </row>
    <row r="37">
      <c r="S37" s="53" t="n">
        <v>34</v>
      </c>
      <c r="T37" s="52">
        <f>IFERROR(VLOOKUP($S37,'Tipping Ladder'!$A$2:$Q$101,2,FALSE),"")</f>
        <v/>
      </c>
      <c r="U37" s="53">
        <f>IF(T37="","",IFERROR(VLOOKUP($S37,'Tipping Ladder'!$A$2:$Q$101,17,FALSE),""))</f>
        <v/>
      </c>
      <c r="V37" s="53">
        <f>IF(T37="","",IFERROR(VLOOKUP($S37,'Tipping Ladder'!$A$2:$Q$101,13,FALSE),""))</f>
        <v/>
      </c>
    </row>
    <row r="38">
      <c r="S38" s="50" t="n">
        <v>35</v>
      </c>
      <c r="T38" s="49">
        <f>IFERROR(VLOOKUP($S38,'Tipping Ladder'!$A$2:$Q$101,2,FALSE),"")</f>
        <v/>
      </c>
      <c r="U38" s="50">
        <f>IF(T38="","",IFERROR(VLOOKUP($S38,'Tipping Ladder'!$A$2:$Q$101,17,FALSE),""))</f>
        <v/>
      </c>
      <c r="V38" s="50">
        <f>IF(T38="","",IFERROR(VLOOKUP($S38,'Tipping Ladder'!$A$2:$Q$101,13,FALSE),""))</f>
        <v/>
      </c>
    </row>
    <row r="39">
      <c r="S39" s="53" t="n">
        <v>36</v>
      </c>
      <c r="T39" s="52">
        <f>IFERROR(VLOOKUP($S39,'Tipping Ladder'!$A$2:$Q$101,2,FALSE),"")</f>
        <v/>
      </c>
      <c r="U39" s="53">
        <f>IF(T39="","",IFERROR(VLOOKUP($S39,'Tipping Ladder'!$A$2:$Q$101,17,FALSE),""))</f>
        <v/>
      </c>
      <c r="V39" s="53">
        <f>IF(T39="","",IFERROR(VLOOKUP($S39,'Tipping Ladder'!$A$2:$Q$101,13,FALSE),""))</f>
        <v/>
      </c>
    </row>
    <row r="40">
      <c r="S40" s="50" t="n">
        <v>37</v>
      </c>
      <c r="T40" s="49">
        <f>IFERROR(VLOOKUP($S40,'Tipping Ladder'!$A$2:$Q$101,2,FALSE),"")</f>
        <v/>
      </c>
      <c r="U40" s="50">
        <f>IF(T40="","",IFERROR(VLOOKUP($S40,'Tipping Ladder'!$A$2:$Q$101,17,FALSE),""))</f>
        <v/>
      </c>
      <c r="V40" s="50">
        <f>IF(T40="","",IFERROR(VLOOKUP($S40,'Tipping Ladder'!$A$2:$Q$101,13,FALSE),""))</f>
        <v/>
      </c>
    </row>
    <row r="41">
      <c r="S41" s="53" t="n">
        <v>38</v>
      </c>
      <c r="T41" s="52">
        <f>IFERROR(VLOOKUP($S41,'Tipping Ladder'!$A$2:$Q$101,2,FALSE),"")</f>
        <v/>
      </c>
      <c r="U41" s="53">
        <f>IF(T41="","",IFERROR(VLOOKUP($S41,'Tipping Ladder'!$A$2:$Q$101,17,FALSE),""))</f>
        <v/>
      </c>
      <c r="V41" s="53">
        <f>IF(T41="","",IFERROR(VLOOKUP($S41,'Tipping Ladder'!$A$2:$Q$101,13,FALSE),""))</f>
        <v/>
      </c>
    </row>
    <row r="42">
      <c r="S42" s="50" t="n">
        <v>39</v>
      </c>
      <c r="T42" s="49">
        <f>IFERROR(VLOOKUP($S42,'Tipping Ladder'!$A$2:$Q$101,2,FALSE),"")</f>
        <v/>
      </c>
      <c r="U42" s="50">
        <f>IF(T42="","",IFERROR(VLOOKUP($S42,'Tipping Ladder'!$A$2:$Q$101,17,FALSE),""))</f>
        <v/>
      </c>
      <c r="V42" s="50">
        <f>IF(T42="","",IFERROR(VLOOKUP($S42,'Tipping Ladder'!$A$2:$Q$101,13,FALSE),""))</f>
        <v/>
      </c>
    </row>
    <row r="43">
      <c r="S43" s="53" t="n">
        <v>40</v>
      </c>
      <c r="T43" s="52">
        <f>IFERROR(VLOOKUP($S43,'Tipping Ladder'!$A$2:$Q$101,2,FALSE),"")</f>
        <v/>
      </c>
      <c r="U43" s="53">
        <f>IF(T43="","",IFERROR(VLOOKUP($S43,'Tipping Ladder'!$A$2:$Q$101,17,FALSE),""))</f>
        <v/>
      </c>
      <c r="V43" s="53">
        <f>IF(T43="","",IFERROR(VLOOKUP($S43,'Tipping Ladder'!$A$2:$Q$101,13,FALSE),""))</f>
        <v/>
      </c>
    </row>
    <row r="44">
      <c r="S44" s="50" t="n">
        <v>41</v>
      </c>
      <c r="T44" s="49">
        <f>IFERROR(VLOOKUP($S44,'Tipping Ladder'!$A$2:$Q$101,2,FALSE),"")</f>
        <v/>
      </c>
      <c r="U44" s="50">
        <f>IF(T44="","",IFERROR(VLOOKUP($S44,'Tipping Ladder'!$A$2:$Q$101,17,FALSE),""))</f>
        <v/>
      </c>
      <c r="V44" s="50">
        <f>IF(T44="","",IFERROR(VLOOKUP($S44,'Tipping Ladder'!$A$2:$Q$101,13,FALSE),""))</f>
        <v/>
      </c>
    </row>
    <row r="45">
      <c r="S45" s="53" t="n">
        <v>42</v>
      </c>
      <c r="T45" s="52">
        <f>IFERROR(VLOOKUP($S45,'Tipping Ladder'!$A$2:$Q$101,2,FALSE),"")</f>
        <v/>
      </c>
      <c r="U45" s="53">
        <f>IF(T45="","",IFERROR(VLOOKUP($S45,'Tipping Ladder'!$A$2:$Q$101,17,FALSE),""))</f>
        <v/>
      </c>
      <c r="V45" s="53">
        <f>IF(T45="","",IFERROR(VLOOKUP($S45,'Tipping Ladder'!$A$2:$Q$101,13,FALSE),""))</f>
        <v/>
      </c>
    </row>
    <row r="46">
      <c r="S46" s="50" t="n">
        <v>43</v>
      </c>
      <c r="T46" s="49">
        <f>IFERROR(VLOOKUP($S46,'Tipping Ladder'!$A$2:$Q$101,2,FALSE),"")</f>
        <v/>
      </c>
      <c r="U46" s="50">
        <f>IF(T46="","",IFERROR(VLOOKUP($S46,'Tipping Ladder'!$A$2:$Q$101,17,FALSE),""))</f>
        <v/>
      </c>
      <c r="V46" s="50">
        <f>IF(T46="","",IFERROR(VLOOKUP($S46,'Tipping Ladder'!$A$2:$Q$101,13,FALSE),""))</f>
        <v/>
      </c>
    </row>
    <row r="47">
      <c r="S47" s="53" t="n">
        <v>44</v>
      </c>
      <c r="T47" s="52">
        <f>IFERROR(VLOOKUP($S47,'Tipping Ladder'!$A$2:$Q$101,2,FALSE),"")</f>
        <v/>
      </c>
      <c r="U47" s="53">
        <f>IF(T47="","",IFERROR(VLOOKUP($S47,'Tipping Ladder'!$A$2:$Q$101,17,FALSE),""))</f>
        <v/>
      </c>
      <c r="V47" s="53">
        <f>IF(T47="","",IFERROR(VLOOKUP($S47,'Tipping Ladder'!$A$2:$Q$101,13,FALSE),""))</f>
        <v/>
      </c>
    </row>
    <row r="48">
      <c r="S48" s="50" t="n">
        <v>45</v>
      </c>
      <c r="T48" s="49">
        <f>IFERROR(VLOOKUP($S48,'Tipping Ladder'!$A$2:$Q$101,2,FALSE),"")</f>
        <v/>
      </c>
      <c r="U48" s="50">
        <f>IF(T48="","",IFERROR(VLOOKUP($S48,'Tipping Ladder'!$A$2:$Q$101,17,FALSE),""))</f>
        <v/>
      </c>
      <c r="V48" s="50">
        <f>IF(T48="","",IFERROR(VLOOKUP($S48,'Tipping Ladder'!$A$2:$Q$101,13,FALSE),""))</f>
        <v/>
      </c>
    </row>
    <row r="49">
      <c r="S49" s="53" t="n">
        <v>46</v>
      </c>
      <c r="T49" s="52">
        <f>IFERROR(VLOOKUP($S49,'Tipping Ladder'!$A$2:$Q$101,2,FALSE),"")</f>
        <v/>
      </c>
      <c r="U49" s="53">
        <f>IF(T49="","",IFERROR(VLOOKUP($S49,'Tipping Ladder'!$A$2:$Q$101,17,FALSE),""))</f>
        <v/>
      </c>
      <c r="V49" s="53">
        <f>IF(T49="","",IFERROR(VLOOKUP($S49,'Tipping Ladder'!$A$2:$Q$101,13,FALSE),""))</f>
        <v/>
      </c>
    </row>
    <row r="50">
      <c r="S50" s="50" t="n">
        <v>47</v>
      </c>
      <c r="T50" s="49">
        <f>IFERROR(VLOOKUP($S50,'Tipping Ladder'!$A$2:$Q$101,2,FALSE),"")</f>
        <v/>
      </c>
      <c r="U50" s="50">
        <f>IF(T50="","",IFERROR(VLOOKUP($S50,'Tipping Ladder'!$A$2:$Q$101,17,FALSE),""))</f>
        <v/>
      </c>
      <c r="V50" s="50">
        <f>IF(T50="","",IFERROR(VLOOKUP($S50,'Tipping Ladder'!$A$2:$Q$101,13,FALSE),""))</f>
        <v/>
      </c>
    </row>
    <row r="51">
      <c r="S51" s="53" t="n">
        <v>48</v>
      </c>
      <c r="T51" s="52">
        <f>IFERROR(VLOOKUP($S51,'Tipping Ladder'!$A$2:$Q$101,2,FALSE),"")</f>
        <v/>
      </c>
      <c r="U51" s="53">
        <f>IF(T51="","",IFERROR(VLOOKUP($S51,'Tipping Ladder'!$A$2:$Q$101,17,FALSE),""))</f>
        <v/>
      </c>
      <c r="V51" s="53">
        <f>IF(T51="","",IFERROR(VLOOKUP($S51,'Tipping Ladder'!$A$2:$Q$101,13,FALSE),""))</f>
        <v/>
      </c>
    </row>
    <row r="52">
      <c r="S52" s="50" t="n">
        <v>49</v>
      </c>
      <c r="T52" s="49">
        <f>IFERROR(VLOOKUP($S52,'Tipping Ladder'!$A$2:$Q$101,2,FALSE),"")</f>
        <v/>
      </c>
      <c r="U52" s="50">
        <f>IF(T52="","",IFERROR(VLOOKUP($S52,'Tipping Ladder'!$A$2:$Q$101,17,FALSE),""))</f>
        <v/>
      </c>
      <c r="V52" s="50">
        <f>IF(T52="","",IFERROR(VLOOKUP($S52,'Tipping Ladder'!$A$2:$Q$101,13,FALSE),""))</f>
        <v/>
      </c>
    </row>
    <row r="53">
      <c r="S53" s="53" t="n">
        <v>50</v>
      </c>
      <c r="T53" s="52">
        <f>IFERROR(VLOOKUP($S53,'Tipping Ladder'!$A$2:$Q$101,2,FALSE),"")</f>
        <v/>
      </c>
      <c r="U53" s="53">
        <f>IF(T53="","",IFERROR(VLOOKUP($S53,'Tipping Ladder'!$A$2:$Q$101,17,FALSE),""))</f>
        <v/>
      </c>
      <c r="V53" s="53">
        <f>IF(T53="","",IFERROR(VLOOKUP($S53,'Tipping Ladder'!$A$2:$Q$101,13,FALSE),""))</f>
        <v/>
      </c>
    </row>
    <row r="54">
      <c r="S54" s="50" t="n">
        <v>51</v>
      </c>
      <c r="T54" s="49">
        <f>IFERROR(VLOOKUP($S54,'Tipping Ladder'!$A$2:$Q$101,2,FALSE),"")</f>
        <v/>
      </c>
      <c r="U54" s="50">
        <f>IF(T54="","",IFERROR(VLOOKUP($S54,'Tipping Ladder'!$A$2:$Q$101,17,FALSE),""))</f>
        <v/>
      </c>
      <c r="V54" s="50">
        <f>IF(T54="","",IFERROR(VLOOKUP($S54,'Tipping Ladder'!$A$2:$Q$101,13,FALSE),""))</f>
        <v/>
      </c>
    </row>
    <row r="55">
      <c r="S55" s="53" t="n">
        <v>52</v>
      </c>
      <c r="T55" s="52">
        <f>IFERROR(VLOOKUP($S55,'Tipping Ladder'!$A$2:$Q$101,2,FALSE),"")</f>
        <v/>
      </c>
      <c r="U55" s="53">
        <f>IF(T55="","",IFERROR(VLOOKUP($S55,'Tipping Ladder'!$A$2:$Q$101,17,FALSE),""))</f>
        <v/>
      </c>
      <c r="V55" s="53">
        <f>IF(T55="","",IFERROR(VLOOKUP($S55,'Tipping Ladder'!$A$2:$Q$101,13,FALSE),""))</f>
        <v/>
      </c>
    </row>
    <row r="56">
      <c r="S56" s="50" t="n">
        <v>53</v>
      </c>
      <c r="T56" s="49">
        <f>IFERROR(VLOOKUP($S56,'Tipping Ladder'!$A$2:$Q$101,2,FALSE),"")</f>
        <v/>
      </c>
      <c r="U56" s="50">
        <f>IF(T56="","",IFERROR(VLOOKUP($S56,'Tipping Ladder'!$A$2:$Q$101,17,FALSE),""))</f>
        <v/>
      </c>
      <c r="V56" s="50">
        <f>IF(T56="","",IFERROR(VLOOKUP($S56,'Tipping Ladder'!$A$2:$Q$101,13,FALSE),""))</f>
        <v/>
      </c>
    </row>
    <row r="57">
      <c r="S57" s="53" t="n">
        <v>54</v>
      </c>
      <c r="T57" s="52">
        <f>IFERROR(VLOOKUP($S57,'Tipping Ladder'!$A$2:$Q$101,2,FALSE),"")</f>
        <v/>
      </c>
      <c r="U57" s="53">
        <f>IF(T57="","",IFERROR(VLOOKUP($S57,'Tipping Ladder'!$A$2:$Q$101,17,FALSE),""))</f>
        <v/>
      </c>
      <c r="V57" s="53">
        <f>IF(T57="","",IFERROR(VLOOKUP($S57,'Tipping Ladder'!$A$2:$Q$101,13,FALSE),""))</f>
        <v/>
      </c>
    </row>
    <row r="58">
      <c r="S58" s="50" t="n">
        <v>55</v>
      </c>
      <c r="T58" s="49">
        <f>IFERROR(VLOOKUP($S58,'Tipping Ladder'!$A$2:$Q$101,2,FALSE),"")</f>
        <v/>
      </c>
      <c r="U58" s="50">
        <f>IF(T58="","",IFERROR(VLOOKUP($S58,'Tipping Ladder'!$A$2:$Q$101,17,FALSE),""))</f>
        <v/>
      </c>
      <c r="V58" s="50">
        <f>IF(T58="","",IFERROR(VLOOKUP($S58,'Tipping Ladder'!$A$2:$Q$101,13,FALSE),""))</f>
        <v/>
      </c>
    </row>
    <row r="59">
      <c r="S59" s="53" t="n">
        <v>56</v>
      </c>
      <c r="T59" s="52">
        <f>IFERROR(VLOOKUP($S59,'Tipping Ladder'!$A$2:$Q$101,2,FALSE),"")</f>
        <v/>
      </c>
      <c r="U59" s="53">
        <f>IF(T59="","",IFERROR(VLOOKUP($S59,'Tipping Ladder'!$A$2:$Q$101,17,FALSE),""))</f>
        <v/>
      </c>
      <c r="V59" s="53">
        <f>IF(T59="","",IFERROR(VLOOKUP($S59,'Tipping Ladder'!$A$2:$Q$101,13,FALSE),""))</f>
        <v/>
      </c>
    </row>
    <row r="60">
      <c r="S60" s="50" t="n">
        <v>57</v>
      </c>
      <c r="T60" s="49">
        <f>IFERROR(VLOOKUP($S60,'Tipping Ladder'!$A$2:$Q$101,2,FALSE),"")</f>
        <v/>
      </c>
      <c r="U60" s="50">
        <f>IF(T60="","",IFERROR(VLOOKUP($S60,'Tipping Ladder'!$A$2:$Q$101,17,FALSE),""))</f>
        <v/>
      </c>
      <c r="V60" s="50">
        <f>IF(T60="","",IFERROR(VLOOKUP($S60,'Tipping Ladder'!$A$2:$Q$101,13,FALSE),""))</f>
        <v/>
      </c>
    </row>
    <row r="61">
      <c r="S61" s="53" t="n">
        <v>58</v>
      </c>
      <c r="T61" s="52">
        <f>IFERROR(VLOOKUP($S61,'Tipping Ladder'!$A$2:$Q$101,2,FALSE),"")</f>
        <v/>
      </c>
      <c r="U61" s="53">
        <f>IF(T61="","",IFERROR(VLOOKUP($S61,'Tipping Ladder'!$A$2:$Q$101,17,FALSE),""))</f>
        <v/>
      </c>
      <c r="V61" s="53">
        <f>IF(T61="","",IFERROR(VLOOKUP($S61,'Tipping Ladder'!$A$2:$Q$101,13,FALSE),""))</f>
        <v/>
      </c>
    </row>
    <row r="62">
      <c r="S62" s="50" t="n">
        <v>59</v>
      </c>
      <c r="T62" s="49">
        <f>IFERROR(VLOOKUP($S62,'Tipping Ladder'!$A$2:$Q$101,2,FALSE),"")</f>
        <v/>
      </c>
      <c r="U62" s="50">
        <f>IF(T62="","",IFERROR(VLOOKUP($S62,'Tipping Ladder'!$A$2:$Q$101,17,FALSE),""))</f>
        <v/>
      </c>
      <c r="V62" s="50">
        <f>IF(T62="","",IFERROR(VLOOKUP($S62,'Tipping Ladder'!$A$2:$Q$101,13,FALSE),""))</f>
        <v/>
      </c>
    </row>
    <row r="63">
      <c r="S63" s="53" t="n">
        <v>60</v>
      </c>
      <c r="T63" s="52">
        <f>IFERROR(VLOOKUP($S63,'Tipping Ladder'!$A$2:$Q$101,2,FALSE),"")</f>
        <v/>
      </c>
      <c r="U63" s="53">
        <f>IF(T63="","",IFERROR(VLOOKUP($S63,'Tipping Ladder'!$A$2:$Q$101,17,FALSE),""))</f>
        <v/>
      </c>
      <c r="V63" s="53">
        <f>IF(T63="","",IFERROR(VLOOKUP($S63,'Tipping Ladder'!$A$2:$Q$101,13,FALSE),""))</f>
        <v/>
      </c>
    </row>
    <row r="64">
      <c r="S64" s="50" t="n">
        <v>61</v>
      </c>
      <c r="T64" s="49">
        <f>IFERROR(VLOOKUP($S64,'Tipping Ladder'!$A$2:$Q$101,2,FALSE),"")</f>
        <v/>
      </c>
      <c r="U64" s="50">
        <f>IF(T64="","",IFERROR(VLOOKUP($S64,'Tipping Ladder'!$A$2:$Q$101,17,FALSE),""))</f>
        <v/>
      </c>
      <c r="V64" s="50">
        <f>IF(T64="","",IFERROR(VLOOKUP($S64,'Tipping Ladder'!$A$2:$Q$101,13,FALSE),""))</f>
        <v/>
      </c>
    </row>
    <row r="65">
      <c r="S65" s="53" t="n">
        <v>62</v>
      </c>
      <c r="T65" s="52">
        <f>IFERROR(VLOOKUP($S65,'Tipping Ladder'!$A$2:$Q$101,2,FALSE),"")</f>
        <v/>
      </c>
      <c r="U65" s="53">
        <f>IF(T65="","",IFERROR(VLOOKUP($S65,'Tipping Ladder'!$A$2:$Q$101,17,FALSE),""))</f>
        <v/>
      </c>
      <c r="V65" s="53">
        <f>IF(T65="","",IFERROR(VLOOKUP($S65,'Tipping Ladder'!$A$2:$Q$101,13,FALSE),""))</f>
        <v/>
      </c>
    </row>
    <row r="66">
      <c r="S66" s="50" t="n">
        <v>63</v>
      </c>
      <c r="T66" s="49">
        <f>IFERROR(VLOOKUP($S66,'Tipping Ladder'!$A$2:$Q$101,2,FALSE),"")</f>
        <v/>
      </c>
      <c r="U66" s="50">
        <f>IF(T66="","",IFERROR(VLOOKUP($S66,'Tipping Ladder'!$A$2:$Q$101,17,FALSE),""))</f>
        <v/>
      </c>
      <c r="V66" s="50">
        <f>IF(T66="","",IFERROR(VLOOKUP($S66,'Tipping Ladder'!$A$2:$Q$101,13,FALSE),""))</f>
        <v/>
      </c>
    </row>
    <row r="67">
      <c r="S67" s="53" t="n">
        <v>64</v>
      </c>
      <c r="T67" s="52">
        <f>IFERROR(VLOOKUP($S67,'Tipping Ladder'!$A$2:$Q$101,2,FALSE),"")</f>
        <v/>
      </c>
      <c r="U67" s="53">
        <f>IF(T67="","",IFERROR(VLOOKUP($S67,'Tipping Ladder'!$A$2:$Q$101,17,FALSE),""))</f>
        <v/>
      </c>
      <c r="V67" s="53">
        <f>IF(T67="","",IFERROR(VLOOKUP($S67,'Tipping Ladder'!$A$2:$Q$101,13,FALSE),""))</f>
        <v/>
      </c>
    </row>
    <row r="68">
      <c r="S68" s="50" t="n">
        <v>65</v>
      </c>
      <c r="T68" s="49">
        <f>IFERROR(VLOOKUP($S68,'Tipping Ladder'!$A$2:$Q$101,2,FALSE),"")</f>
        <v/>
      </c>
      <c r="U68" s="50">
        <f>IF(T68="","",IFERROR(VLOOKUP($S68,'Tipping Ladder'!$A$2:$Q$101,17,FALSE),""))</f>
        <v/>
      </c>
      <c r="V68" s="50">
        <f>IF(T68="","",IFERROR(VLOOKUP($S68,'Tipping Ladder'!$A$2:$Q$101,13,FALSE),""))</f>
        <v/>
      </c>
    </row>
    <row r="69">
      <c r="S69" s="53" t="n">
        <v>66</v>
      </c>
      <c r="T69" s="52">
        <f>IFERROR(VLOOKUP($S69,'Tipping Ladder'!$A$2:$Q$101,2,FALSE),"")</f>
        <v/>
      </c>
      <c r="U69" s="53">
        <f>IF(T69="","",IFERROR(VLOOKUP($S69,'Tipping Ladder'!$A$2:$Q$101,17,FALSE),""))</f>
        <v/>
      </c>
      <c r="V69" s="53">
        <f>IF(T69="","",IFERROR(VLOOKUP($S69,'Tipping Ladder'!$A$2:$Q$101,13,FALSE),""))</f>
        <v/>
      </c>
    </row>
    <row r="70">
      <c r="S70" s="50" t="n">
        <v>67</v>
      </c>
      <c r="T70" s="49">
        <f>IFERROR(VLOOKUP($S70,'Tipping Ladder'!$A$2:$Q$101,2,FALSE),"")</f>
        <v/>
      </c>
      <c r="U70" s="50">
        <f>IF(T70="","",IFERROR(VLOOKUP($S70,'Tipping Ladder'!$A$2:$Q$101,17,FALSE),""))</f>
        <v/>
      </c>
      <c r="V70" s="50">
        <f>IF(T70="","",IFERROR(VLOOKUP($S70,'Tipping Ladder'!$A$2:$Q$101,13,FALSE),""))</f>
        <v/>
      </c>
    </row>
    <row r="71">
      <c r="S71" s="53" t="n">
        <v>68</v>
      </c>
      <c r="T71" s="52">
        <f>IFERROR(VLOOKUP($S71,'Tipping Ladder'!$A$2:$Q$101,2,FALSE),"")</f>
        <v/>
      </c>
      <c r="U71" s="53">
        <f>IF(T71="","",IFERROR(VLOOKUP($S71,'Tipping Ladder'!$A$2:$Q$101,17,FALSE),""))</f>
        <v/>
      </c>
      <c r="V71" s="53">
        <f>IF(T71="","",IFERROR(VLOOKUP($S71,'Tipping Ladder'!$A$2:$Q$101,13,FALSE),""))</f>
        <v/>
      </c>
    </row>
    <row r="72">
      <c r="S72" s="50" t="n">
        <v>69</v>
      </c>
      <c r="T72" s="49">
        <f>IFERROR(VLOOKUP($S72,'Tipping Ladder'!$A$2:$Q$101,2,FALSE),"")</f>
        <v/>
      </c>
      <c r="U72" s="50">
        <f>IF(T72="","",IFERROR(VLOOKUP($S72,'Tipping Ladder'!$A$2:$Q$101,17,FALSE),""))</f>
        <v/>
      </c>
      <c r="V72" s="50">
        <f>IF(T72="","",IFERROR(VLOOKUP($S72,'Tipping Ladder'!$A$2:$Q$101,13,FALSE),""))</f>
        <v/>
      </c>
    </row>
    <row r="73">
      <c r="S73" s="53" t="n">
        <v>70</v>
      </c>
      <c r="T73" s="52">
        <f>IFERROR(VLOOKUP($S73,'Tipping Ladder'!$A$2:$Q$101,2,FALSE),"")</f>
        <v/>
      </c>
      <c r="U73" s="53">
        <f>IF(T73="","",IFERROR(VLOOKUP($S73,'Tipping Ladder'!$A$2:$Q$101,17,FALSE),""))</f>
        <v/>
      </c>
      <c r="V73" s="53">
        <f>IF(T73="","",IFERROR(VLOOKUP($S73,'Tipping Ladder'!$A$2:$Q$101,13,FALSE),""))</f>
        <v/>
      </c>
    </row>
    <row r="74">
      <c r="S74" s="50" t="n">
        <v>71</v>
      </c>
      <c r="T74" s="49">
        <f>IFERROR(VLOOKUP($S74,'Tipping Ladder'!$A$2:$Q$101,2,FALSE),"")</f>
        <v/>
      </c>
      <c r="U74" s="50">
        <f>IF(T74="","",IFERROR(VLOOKUP($S74,'Tipping Ladder'!$A$2:$Q$101,17,FALSE),""))</f>
        <v/>
      </c>
      <c r="V74" s="50">
        <f>IF(T74="","",IFERROR(VLOOKUP($S74,'Tipping Ladder'!$A$2:$Q$101,13,FALSE),""))</f>
        <v/>
      </c>
    </row>
    <row r="75">
      <c r="S75" s="53" t="n">
        <v>72</v>
      </c>
      <c r="T75" s="52">
        <f>IFERROR(VLOOKUP($S75,'Tipping Ladder'!$A$2:$Q$101,2,FALSE),"")</f>
        <v/>
      </c>
      <c r="U75" s="53">
        <f>IF(T75="","",IFERROR(VLOOKUP($S75,'Tipping Ladder'!$A$2:$Q$101,17,FALSE),""))</f>
        <v/>
      </c>
      <c r="V75" s="53">
        <f>IF(T75="","",IFERROR(VLOOKUP($S75,'Tipping Ladder'!$A$2:$Q$101,13,FALSE),""))</f>
        <v/>
      </c>
    </row>
    <row r="76">
      <c r="S76" s="50" t="n">
        <v>73</v>
      </c>
      <c r="T76" s="49">
        <f>IFERROR(VLOOKUP($S76,'Tipping Ladder'!$A$2:$Q$101,2,FALSE),"")</f>
        <v/>
      </c>
      <c r="U76" s="50">
        <f>IF(T76="","",IFERROR(VLOOKUP($S76,'Tipping Ladder'!$A$2:$Q$101,17,FALSE),""))</f>
        <v/>
      </c>
      <c r="V76" s="50">
        <f>IF(T76="","",IFERROR(VLOOKUP($S76,'Tipping Ladder'!$A$2:$Q$101,13,FALSE),""))</f>
        <v/>
      </c>
    </row>
    <row r="77">
      <c r="S77" s="53" t="n">
        <v>74</v>
      </c>
      <c r="T77" s="52">
        <f>IFERROR(VLOOKUP($S77,'Tipping Ladder'!$A$2:$Q$101,2,FALSE),"")</f>
        <v/>
      </c>
      <c r="U77" s="53">
        <f>IF(T77="","",IFERROR(VLOOKUP($S77,'Tipping Ladder'!$A$2:$Q$101,17,FALSE),""))</f>
        <v/>
      </c>
      <c r="V77" s="53">
        <f>IF(T77="","",IFERROR(VLOOKUP($S77,'Tipping Ladder'!$A$2:$Q$101,13,FALSE),""))</f>
        <v/>
      </c>
    </row>
    <row r="78">
      <c r="S78" s="50" t="n">
        <v>75</v>
      </c>
      <c r="T78" s="49">
        <f>IFERROR(VLOOKUP($S78,'Tipping Ladder'!$A$2:$Q$101,2,FALSE),"")</f>
        <v/>
      </c>
      <c r="U78" s="50">
        <f>IF(T78="","",IFERROR(VLOOKUP($S78,'Tipping Ladder'!$A$2:$Q$101,17,FALSE),""))</f>
        <v/>
      </c>
      <c r="V78" s="50">
        <f>IF(T78="","",IFERROR(VLOOKUP($S78,'Tipping Ladder'!$A$2:$Q$101,13,FALSE),""))</f>
        <v/>
      </c>
    </row>
    <row r="79">
      <c r="S79" s="53" t="n">
        <v>76</v>
      </c>
      <c r="T79" s="52">
        <f>IFERROR(VLOOKUP($S79,'Tipping Ladder'!$A$2:$Q$101,2,FALSE),"")</f>
        <v/>
      </c>
      <c r="U79" s="53">
        <f>IF(T79="","",IFERROR(VLOOKUP($S79,'Tipping Ladder'!$A$2:$Q$101,17,FALSE),""))</f>
        <v/>
      </c>
      <c r="V79" s="53">
        <f>IF(T79="","",IFERROR(VLOOKUP($S79,'Tipping Ladder'!$A$2:$Q$101,13,FALSE),""))</f>
        <v/>
      </c>
    </row>
    <row r="80">
      <c r="S80" s="50" t="n">
        <v>77</v>
      </c>
      <c r="T80" s="49">
        <f>IFERROR(VLOOKUP($S80,'Tipping Ladder'!$A$2:$Q$101,2,FALSE),"")</f>
        <v/>
      </c>
      <c r="U80" s="50">
        <f>IF(T80="","",IFERROR(VLOOKUP($S80,'Tipping Ladder'!$A$2:$Q$101,17,FALSE),""))</f>
        <v/>
      </c>
      <c r="V80" s="50">
        <f>IF(T80="","",IFERROR(VLOOKUP($S80,'Tipping Ladder'!$A$2:$Q$101,13,FALSE),""))</f>
        <v/>
      </c>
    </row>
    <row r="81">
      <c r="S81" s="53" t="n">
        <v>78</v>
      </c>
      <c r="T81" s="52">
        <f>IFERROR(VLOOKUP($S81,'Tipping Ladder'!$A$2:$Q$101,2,FALSE),"")</f>
        <v/>
      </c>
      <c r="U81" s="53">
        <f>IF(T81="","",IFERROR(VLOOKUP($S81,'Tipping Ladder'!$A$2:$Q$101,17,FALSE),""))</f>
        <v/>
      </c>
      <c r="V81" s="53">
        <f>IF(T81="","",IFERROR(VLOOKUP($S81,'Tipping Ladder'!$A$2:$Q$101,13,FALSE),""))</f>
        <v/>
      </c>
    </row>
    <row r="82">
      <c r="S82" s="50" t="n">
        <v>79</v>
      </c>
      <c r="T82" s="49">
        <f>IFERROR(VLOOKUP($S82,'Tipping Ladder'!$A$2:$Q$101,2,FALSE),"")</f>
        <v/>
      </c>
      <c r="U82" s="50">
        <f>IF(T82="","",IFERROR(VLOOKUP($S82,'Tipping Ladder'!$A$2:$Q$101,17,FALSE),""))</f>
        <v/>
      </c>
      <c r="V82" s="50">
        <f>IF(T82="","",IFERROR(VLOOKUP($S82,'Tipping Ladder'!$A$2:$Q$101,13,FALSE),""))</f>
        <v/>
      </c>
    </row>
    <row r="83">
      <c r="S83" s="53" t="n">
        <v>80</v>
      </c>
      <c r="T83" s="52">
        <f>IFERROR(VLOOKUP($S83,'Tipping Ladder'!$A$2:$Q$101,2,FALSE),"")</f>
        <v/>
      </c>
      <c r="U83" s="53">
        <f>IF(T83="","",IFERROR(VLOOKUP($S83,'Tipping Ladder'!$A$2:$Q$101,17,FALSE),""))</f>
        <v/>
      </c>
      <c r="V83" s="53">
        <f>IF(T83="","",IFERROR(VLOOKUP($S83,'Tipping Ladder'!$A$2:$Q$101,13,FALSE),""))</f>
        <v/>
      </c>
    </row>
    <row r="84">
      <c r="S84" s="50" t="n">
        <v>81</v>
      </c>
      <c r="T84" s="49">
        <f>IFERROR(VLOOKUP($S84,'Tipping Ladder'!$A$2:$Q$101,2,FALSE),"")</f>
        <v/>
      </c>
      <c r="U84" s="50">
        <f>IF(T84="","",IFERROR(VLOOKUP($S84,'Tipping Ladder'!$A$2:$Q$101,17,FALSE),""))</f>
        <v/>
      </c>
      <c r="V84" s="50">
        <f>IF(T84="","",IFERROR(VLOOKUP($S84,'Tipping Ladder'!$A$2:$Q$101,13,FALSE),""))</f>
        <v/>
      </c>
    </row>
    <row r="85">
      <c r="S85" s="53" t="n">
        <v>82</v>
      </c>
      <c r="T85" s="52">
        <f>IFERROR(VLOOKUP($S85,'Tipping Ladder'!$A$2:$Q$101,2,FALSE),"")</f>
        <v/>
      </c>
      <c r="U85" s="53">
        <f>IF(T85="","",IFERROR(VLOOKUP($S85,'Tipping Ladder'!$A$2:$Q$101,17,FALSE),""))</f>
        <v/>
      </c>
      <c r="V85" s="53">
        <f>IF(T85="","",IFERROR(VLOOKUP($S85,'Tipping Ladder'!$A$2:$Q$101,13,FALSE),""))</f>
        <v/>
      </c>
    </row>
    <row r="86">
      <c r="S86" s="50" t="n">
        <v>83</v>
      </c>
      <c r="T86" s="49">
        <f>IFERROR(VLOOKUP($S86,'Tipping Ladder'!$A$2:$Q$101,2,FALSE),"")</f>
        <v/>
      </c>
      <c r="U86" s="50">
        <f>IF(T86="","",IFERROR(VLOOKUP($S86,'Tipping Ladder'!$A$2:$Q$101,17,FALSE),""))</f>
        <v/>
      </c>
      <c r="V86" s="50">
        <f>IF(T86="","",IFERROR(VLOOKUP($S86,'Tipping Ladder'!$A$2:$Q$101,13,FALSE),""))</f>
        <v/>
      </c>
    </row>
    <row r="87">
      <c r="S87" s="53" t="n">
        <v>84</v>
      </c>
      <c r="T87" s="52">
        <f>IFERROR(VLOOKUP($S87,'Tipping Ladder'!$A$2:$Q$101,2,FALSE),"")</f>
        <v/>
      </c>
      <c r="U87" s="53">
        <f>IF(T87="","",IFERROR(VLOOKUP($S87,'Tipping Ladder'!$A$2:$Q$101,17,FALSE),""))</f>
        <v/>
      </c>
      <c r="V87" s="53">
        <f>IF(T87="","",IFERROR(VLOOKUP($S87,'Tipping Ladder'!$A$2:$Q$101,13,FALSE),""))</f>
        <v/>
      </c>
    </row>
    <row r="88">
      <c r="S88" s="50" t="n">
        <v>85</v>
      </c>
      <c r="T88" s="49">
        <f>IFERROR(VLOOKUP($S88,'Tipping Ladder'!$A$2:$Q$101,2,FALSE),"")</f>
        <v/>
      </c>
      <c r="U88" s="50">
        <f>IF(T88="","",IFERROR(VLOOKUP($S88,'Tipping Ladder'!$A$2:$Q$101,17,FALSE),""))</f>
        <v/>
      </c>
      <c r="V88" s="50">
        <f>IF(T88="","",IFERROR(VLOOKUP($S88,'Tipping Ladder'!$A$2:$Q$101,13,FALSE),""))</f>
        <v/>
      </c>
    </row>
    <row r="89">
      <c r="S89" s="53" t="n">
        <v>86</v>
      </c>
      <c r="T89" s="52">
        <f>IFERROR(VLOOKUP($S89,'Tipping Ladder'!$A$2:$Q$101,2,FALSE),"")</f>
        <v/>
      </c>
      <c r="U89" s="53">
        <f>IF(T89="","",IFERROR(VLOOKUP($S89,'Tipping Ladder'!$A$2:$Q$101,17,FALSE),""))</f>
        <v/>
      </c>
      <c r="V89" s="53">
        <f>IF(T89="","",IFERROR(VLOOKUP($S89,'Tipping Ladder'!$A$2:$Q$101,13,FALSE),""))</f>
        <v/>
      </c>
    </row>
    <row r="90">
      <c r="S90" s="50" t="n">
        <v>87</v>
      </c>
      <c r="T90" s="49">
        <f>IFERROR(VLOOKUP($S90,'Tipping Ladder'!$A$2:$Q$101,2,FALSE),"")</f>
        <v/>
      </c>
      <c r="U90" s="50">
        <f>IF(T90="","",IFERROR(VLOOKUP($S90,'Tipping Ladder'!$A$2:$Q$101,17,FALSE),""))</f>
        <v/>
      </c>
      <c r="V90" s="50">
        <f>IF(T90="","",IFERROR(VLOOKUP($S90,'Tipping Ladder'!$A$2:$Q$101,13,FALSE),""))</f>
        <v/>
      </c>
    </row>
    <row r="91">
      <c r="S91" s="53" t="n">
        <v>88</v>
      </c>
      <c r="T91" s="52">
        <f>IFERROR(VLOOKUP($S91,'Tipping Ladder'!$A$2:$Q$101,2,FALSE),"")</f>
        <v/>
      </c>
      <c r="U91" s="53">
        <f>IF(T91="","",IFERROR(VLOOKUP($S91,'Tipping Ladder'!$A$2:$Q$101,17,FALSE),""))</f>
        <v/>
      </c>
      <c r="V91" s="53">
        <f>IF(T91="","",IFERROR(VLOOKUP($S91,'Tipping Ladder'!$A$2:$Q$101,13,FALSE),""))</f>
        <v/>
      </c>
    </row>
    <row r="92">
      <c r="S92" s="50" t="n">
        <v>89</v>
      </c>
      <c r="T92" s="49">
        <f>IFERROR(VLOOKUP($S92,'Tipping Ladder'!$A$2:$Q$101,2,FALSE),"")</f>
        <v/>
      </c>
      <c r="U92" s="50">
        <f>IF(T92="","",IFERROR(VLOOKUP($S92,'Tipping Ladder'!$A$2:$Q$101,17,FALSE),""))</f>
        <v/>
      </c>
      <c r="V92" s="50">
        <f>IF(T92="","",IFERROR(VLOOKUP($S92,'Tipping Ladder'!$A$2:$Q$101,13,FALSE),""))</f>
        <v/>
      </c>
    </row>
    <row r="93">
      <c r="S93" s="53" t="n">
        <v>90</v>
      </c>
      <c r="T93" s="52">
        <f>IFERROR(VLOOKUP($S93,'Tipping Ladder'!$A$2:$Q$101,2,FALSE),"")</f>
        <v/>
      </c>
      <c r="U93" s="53">
        <f>IF(T93="","",IFERROR(VLOOKUP($S93,'Tipping Ladder'!$A$2:$Q$101,17,FALSE),""))</f>
        <v/>
      </c>
      <c r="V93" s="53">
        <f>IF(T93="","",IFERROR(VLOOKUP($S93,'Tipping Ladder'!$A$2:$Q$101,13,FALSE),""))</f>
        <v/>
      </c>
    </row>
    <row r="94">
      <c r="S94" s="50" t="n">
        <v>91</v>
      </c>
      <c r="T94" s="49">
        <f>IFERROR(VLOOKUP($S94,'Tipping Ladder'!$A$2:$Q$101,2,FALSE),"")</f>
        <v/>
      </c>
      <c r="U94" s="50">
        <f>IF(T94="","",IFERROR(VLOOKUP($S94,'Tipping Ladder'!$A$2:$Q$101,17,FALSE),""))</f>
        <v/>
      </c>
      <c r="V94" s="50">
        <f>IF(T94="","",IFERROR(VLOOKUP($S94,'Tipping Ladder'!$A$2:$Q$101,13,FALSE),""))</f>
        <v/>
      </c>
    </row>
    <row r="95">
      <c r="S95" s="53" t="n">
        <v>92</v>
      </c>
      <c r="T95" s="52">
        <f>IFERROR(VLOOKUP($S95,'Tipping Ladder'!$A$2:$Q$101,2,FALSE),"")</f>
        <v/>
      </c>
      <c r="U95" s="53">
        <f>IF(T95="","",IFERROR(VLOOKUP($S95,'Tipping Ladder'!$A$2:$Q$101,17,FALSE),""))</f>
        <v/>
      </c>
      <c r="V95" s="53">
        <f>IF(T95="","",IFERROR(VLOOKUP($S95,'Tipping Ladder'!$A$2:$Q$101,13,FALSE),""))</f>
        <v/>
      </c>
    </row>
    <row r="96">
      <c r="S96" s="50" t="n">
        <v>93</v>
      </c>
      <c r="T96" s="49">
        <f>IFERROR(VLOOKUP($S96,'Tipping Ladder'!$A$2:$Q$101,2,FALSE),"")</f>
        <v/>
      </c>
      <c r="U96" s="50">
        <f>IF(T96="","",IFERROR(VLOOKUP($S96,'Tipping Ladder'!$A$2:$Q$101,17,FALSE),""))</f>
        <v/>
      </c>
      <c r="V96" s="50">
        <f>IF(T96="","",IFERROR(VLOOKUP($S96,'Tipping Ladder'!$A$2:$Q$101,13,FALSE),""))</f>
        <v/>
      </c>
    </row>
    <row r="97">
      <c r="S97" s="53" t="n">
        <v>94</v>
      </c>
      <c r="T97" s="52">
        <f>IFERROR(VLOOKUP($S97,'Tipping Ladder'!$A$2:$Q$101,2,FALSE),"")</f>
        <v/>
      </c>
      <c r="U97" s="53">
        <f>IF(T97="","",IFERROR(VLOOKUP($S97,'Tipping Ladder'!$A$2:$Q$101,17,FALSE),""))</f>
        <v/>
      </c>
      <c r="V97" s="53">
        <f>IF(T97="","",IFERROR(VLOOKUP($S97,'Tipping Ladder'!$A$2:$Q$101,13,FALSE),""))</f>
        <v/>
      </c>
    </row>
    <row r="98">
      <c r="S98" s="50" t="n">
        <v>95</v>
      </c>
      <c r="T98" s="49">
        <f>IFERROR(VLOOKUP($S98,'Tipping Ladder'!$A$2:$Q$101,2,FALSE),"")</f>
        <v/>
      </c>
      <c r="U98" s="50">
        <f>IF(T98="","",IFERROR(VLOOKUP($S98,'Tipping Ladder'!$A$2:$Q$101,17,FALSE),""))</f>
        <v/>
      </c>
      <c r="V98" s="50">
        <f>IF(T98="","",IFERROR(VLOOKUP($S98,'Tipping Ladder'!$A$2:$Q$101,13,FALSE),""))</f>
        <v/>
      </c>
    </row>
    <row r="99">
      <c r="S99" s="53" t="n">
        <v>96</v>
      </c>
      <c r="T99" s="52">
        <f>IFERROR(VLOOKUP($S99,'Tipping Ladder'!$A$2:$Q$101,2,FALSE),"")</f>
        <v/>
      </c>
      <c r="U99" s="53">
        <f>IF(T99="","",IFERROR(VLOOKUP($S99,'Tipping Ladder'!$A$2:$Q$101,17,FALSE),""))</f>
        <v/>
      </c>
      <c r="V99" s="53">
        <f>IF(T99="","",IFERROR(VLOOKUP($S99,'Tipping Ladder'!$A$2:$Q$101,13,FALSE),""))</f>
        <v/>
      </c>
    </row>
    <row r="100">
      <c r="S100" s="50" t="n">
        <v>97</v>
      </c>
      <c r="T100" s="49">
        <f>IFERROR(VLOOKUP($S100,'Tipping Ladder'!$A$2:$Q$101,2,FALSE),"")</f>
        <v/>
      </c>
      <c r="U100" s="50">
        <f>IF(T100="","",IFERROR(VLOOKUP($S100,'Tipping Ladder'!$A$2:$Q$101,17,FALSE),""))</f>
        <v/>
      </c>
      <c r="V100" s="50">
        <f>IF(T100="","",IFERROR(VLOOKUP($S100,'Tipping Ladder'!$A$2:$Q$101,13,FALSE),""))</f>
        <v/>
      </c>
    </row>
    <row r="101">
      <c r="B101" s="58">
        <f>""</f>
        <v/>
      </c>
      <c r="S101" s="53" t="n">
        <v>98</v>
      </c>
      <c r="T101" s="52">
        <f>IFERROR(VLOOKUP($S101,'Tipping Ladder'!$A$2:$Q$101,2,FALSE),"")</f>
        <v/>
      </c>
      <c r="U101" s="53">
        <f>IF(T101="","",IFERROR(VLOOKUP($S101,'Tipping Ladder'!$A$2:$Q$101,17,FALSE),""))</f>
        <v/>
      </c>
      <c r="V101" s="53">
        <f>IF(T101="","",IFERROR(VLOOKUP($S101,'Tipping Ladder'!$A$2:$Q$101,13,FALSE),""))</f>
        <v/>
      </c>
    </row>
    <row r="102">
      <c r="S102" s="50" t="n">
        <v>99</v>
      </c>
      <c r="T102" s="49">
        <f>IFERROR(VLOOKUP($S102,'Tipping Ladder'!$A$2:$Q$101,2,FALSE),"")</f>
        <v/>
      </c>
      <c r="U102" s="50">
        <f>IF(T102="","",IFERROR(VLOOKUP($S102,'Tipping Ladder'!$A$2:$Q$101,17,FALSE),""))</f>
        <v/>
      </c>
      <c r="V102" s="50">
        <f>IF(T102="","",IFERROR(VLOOKUP($S102,'Tipping Ladder'!$A$2:$Q$101,13,FALSE),""))</f>
        <v/>
      </c>
    </row>
    <row r="103">
      <c r="G103" s="58">
        <f>""</f>
        <v/>
      </c>
      <c r="H103" s="58">
        <f>IF(G103="","",COUNTIF('Tipping Ladder'!$S$2:$S$101,G103))</f>
        <v/>
      </c>
      <c r="S103" s="53" t="n">
        <v>100</v>
      </c>
      <c r="T103" s="52">
        <f>IFERROR(VLOOKUP($S103,'Tipping Ladder'!$A$2:$Q$101,2,FALSE),"")</f>
        <v/>
      </c>
      <c r="U103" s="53">
        <f>IF(T103="","",IFERROR(VLOOKUP($S103,'Tipping Ladder'!$A$2:$Q$101,17,FALSE),""))</f>
        <v/>
      </c>
      <c r="V103" s="53">
        <f>IF(T103="","",IFERROR(VLOOKUP($S103,'Tipping Ladder'!$A$2:$Q$101,13,FALSE),""))</f>
        <v/>
      </c>
    </row>
  </sheetData>
  <mergeCells count="1">
    <mergeCell ref="A1:N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zoomScale="80" zoomScaleNormal="80" workbookViewId="0">
      <selection activeCell="A1" sqref="A1"/>
    </sheetView>
  </sheetViews>
  <sheetFormatPr baseColWidth="8" defaultRowHeight="15"/>
  <cols>
    <col width="29.36" customWidth="1" min="1" max="1"/>
    <col width="9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5" customWidth="1" min="8" max="8"/>
  </cols>
  <sheetData>
    <row r="1" ht="30" customHeight="1">
      <c r="A1" s="42" t="inlineStr">
        <is>
          <t>2026 AFL Tipping Ladder Workbook Guide</t>
        </is>
      </c>
      <c r="B1" s="36" t="n"/>
      <c r="C1" s="36" t="n"/>
      <c r="D1" s="36" t="n"/>
      <c r="E1" s="36" t="n"/>
      <c r="F1" s="36" t="n"/>
      <c r="G1" s="36" t="n"/>
      <c r="H1" s="37" t="n"/>
    </row>
    <row r="2"/>
    <row r="3">
      <c r="A3" s="46" t="inlineStr">
        <is>
          <t>Topic</t>
        </is>
      </c>
      <c r="B3" s="46" t="inlineStr">
        <is>
          <t>Guidance</t>
        </is>
      </c>
      <c r="H3" s="45" t="inlineStr">
        <is>
          <t>AFL team reference</t>
        </is>
      </c>
    </row>
    <row r="4" ht="42" customHeight="1">
      <c r="A4" s="47" t="inlineStr">
        <is>
          <t>Entering match results</t>
        </is>
      </c>
      <c r="B4" s="49" t="inlineStr">
        <is>
          <t>Use Match Results as the main input sheet. Enter the round, match date, venue, teams and final scores in the pale yellow cells after each AFL match.</t>
        </is>
      </c>
      <c r="H4" s="49" t="inlineStr">
        <is>
          <t>Adelaide Crows</t>
        </is>
      </c>
    </row>
    <row r="5" ht="42" customHeight="1">
      <c r="A5" s="51" t="inlineStr">
        <is>
          <t>Score completion</t>
        </is>
      </c>
      <c r="B5" s="52" t="inlineStr">
        <is>
          <t>Winning Team, Winning Margin and Result Status calculate automatically. A match is Complete only when both Home Score and Away Score have been entered.</t>
        </is>
      </c>
      <c r="H5" s="52" t="inlineStr">
        <is>
          <t>Brisbane Lions</t>
        </is>
      </c>
    </row>
    <row r="6" ht="42" customHeight="1">
      <c r="A6" s="47" t="inlineStr">
        <is>
          <t>Selecting tips</t>
        </is>
      </c>
      <c r="B6" s="49" t="inlineStr">
        <is>
          <t>Use the pale yellow tip cells in Tipping Ladder to select a valid AFL club for each round. Select only one team per round for each tipster.</t>
        </is>
      </c>
      <c r="H6" s="49" t="inlineStr">
        <is>
          <t>Carlton</t>
        </is>
      </c>
    </row>
    <row r="7" ht="42" customHeight="1">
      <c r="A7" s="51" t="inlineStr">
        <is>
          <t>Ladder calculations</t>
        </is>
      </c>
      <c r="B7" s="52" t="inlineStr">
        <is>
          <t>Correct Tips count selections that match the winning team. Accuracy is Correct Tips divided by Matches Entered. Ladder Points equal Correct Tips.</t>
        </is>
      </c>
      <c r="H7" s="52" t="inlineStr">
        <is>
          <t>Collingwood</t>
        </is>
      </c>
    </row>
    <row r="8" ht="42" customHeight="1">
      <c r="A8" s="47" t="inlineStr">
        <is>
          <t>Margin information</t>
        </is>
      </c>
      <c r="B8" s="49" t="inlineStr">
        <is>
          <t>Average Margin is the average winning margin across completed match results. Round 1 Winning Margin returns the winning margin only when the selected team won.</t>
        </is>
      </c>
      <c r="H8" s="49" t="inlineStr">
        <is>
          <t>Essendon</t>
        </is>
      </c>
    </row>
    <row r="9" ht="42" customHeight="1">
      <c r="A9" s="51" t="inlineStr">
        <is>
          <t>Ranking and form</t>
        </is>
      </c>
      <c r="B9" s="52" t="inlineStr">
        <is>
          <t>Position is ranked by Ladder Points with correct tips, accuracy and tipster name used to separate ties. Form categories are Excellent, Competitive or Needs Improvement.</t>
        </is>
      </c>
      <c r="H9" s="52" t="inlineStr">
        <is>
          <t>Fremantle</t>
        </is>
      </c>
    </row>
    <row r="10" ht="42" customHeight="1">
      <c r="A10" s="47" t="inlineStr">
        <is>
          <t>Updating each round</t>
        </is>
      </c>
      <c r="B10" s="49" t="inlineStr">
        <is>
          <t>Add or update matches in Match Results and enter tipster selections in Tipping Ladder. The Dashboard uses the prepared operational range for ongoing competition tracking.</t>
        </is>
      </c>
      <c r="H10" s="49" t="inlineStr">
        <is>
          <t>Geelong</t>
        </is>
      </c>
    </row>
    <row r="11" ht="42" customHeight="1">
      <c r="A11" s="51" t="inlineStr">
        <is>
          <t>Australian date format</t>
        </is>
      </c>
      <c r="B11" s="52" t="inlineStr">
        <is>
          <t>All match dates use DD/MM/YYYY, suitable for the 2026 AFL season. Dates and scores can be updated freely as the season progresses.</t>
        </is>
      </c>
      <c r="H11" s="52" t="inlineStr">
        <is>
          <t>GWS Giants</t>
        </is>
      </c>
    </row>
    <row r="12" ht="42" customHeight="1">
      <c r="A12" s="47" t="inlineStr">
        <is>
          <t>Open editing</t>
        </is>
      </c>
      <c r="B12" s="49" t="inlineStr">
        <is>
          <t>No cells are protected or locked. Users may update all inputs, correct details and organise the workbook to suit an office tipping pool or community competition.</t>
        </is>
      </c>
      <c r="H12" s="49" t="inlineStr">
        <is>
          <t>Gold Coast Suns</t>
        </is>
      </c>
    </row>
    <row r="13">
      <c r="H13" s="52" t="inlineStr">
        <is>
          <t>Hawthorn</t>
        </is>
      </c>
    </row>
    <row r="14">
      <c r="H14" s="49" t="inlineStr">
        <is>
          <t>Melbourne</t>
        </is>
      </c>
    </row>
    <row r="15">
      <c r="H15" s="52" t="inlineStr">
        <is>
          <t>North Melbourne</t>
        </is>
      </c>
    </row>
    <row r="16">
      <c r="H16" s="49" t="inlineStr">
        <is>
          <t>Port Adelaide</t>
        </is>
      </c>
    </row>
    <row r="17">
      <c r="H17" s="52" t="inlineStr">
        <is>
          <t>Richmond</t>
        </is>
      </c>
    </row>
    <row r="18">
      <c r="H18" s="49" t="inlineStr">
        <is>
          <t>St Kilda</t>
        </is>
      </c>
    </row>
    <row r="19">
      <c r="H19" s="52" t="inlineStr">
        <is>
          <t>Sydney Swans</t>
        </is>
      </c>
    </row>
    <row r="20">
      <c r="H20" s="49" t="inlineStr">
        <is>
          <t>West Coast Eagles</t>
        </is>
      </c>
    </row>
    <row r="21">
      <c r="H21" s="52" t="inlineStr">
        <is>
          <t>Western Bulldogs</t>
        </is>
      </c>
    </row>
  </sheetData>
  <mergeCells count="1">
    <mergeCell ref="A1:H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2026-08-27T22:54:50Z</dcterms:created>
  <dcterms:modified xmlns:dcterms="http://purl.org/dc/terms/" xmlns:xsi="http://www.w3.org/2001/XMLSchema-instance" xsi:type="dcterms:W3CDTF">2026-08-27T22:54:50Z</dcterms:modified>
</cp:coreProperties>
</file>