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perty CGT Register" sheetId="1" state="visible" r:id="rId1"/>
    <sheet xmlns:r="http://schemas.openxmlformats.org/officeDocument/2006/relationships" name="CGT Summary" sheetId="2" state="visible" r:id="rId2"/>
    <sheet xmlns:r="http://schemas.openxmlformats.org/officeDocument/2006/relationships" name="_PieData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color rgb="00FFFFFF"/>
      <sz val="14"/>
    </font>
    <font>
      <name val="Calibri"/>
      <b val="1"/>
      <sz val="10"/>
    </font>
    <font>
      <name val="Calibri"/>
      <b val="1"/>
      <color rgb="00006A4E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06A4E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center" vertical="center"/>
    </xf>
    <xf numFmtId="4" fontId="2" fillId="4" borderId="1" applyAlignment="1" pivotButton="0" quotePrefix="0" xfId="0">
      <alignment horizontal="center" vertical="center"/>
    </xf>
    <xf numFmtId="3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4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left" vertical="center"/>
    </xf>
    <xf numFmtId="3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4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/>
    </xf>
    <xf numFmtId="0" fontId="0" fillId="2" borderId="1" pivotButton="0" quotePrefix="0" xfId="0"/>
    <xf numFmtId="4" fontId="3" fillId="2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0" fillId="6" borderId="1" pivotButton="0" quotePrefix="0" xfId="0"/>
    <xf numFmtId="0" fontId="5" fillId="3" borderId="1" applyAlignment="1" pivotButton="0" quotePrefix="0" xfId="0">
      <alignment horizontal="left" vertical="center"/>
    </xf>
    <xf numFmtId="3" fontId="2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4" fontId="2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top"/>
    </xf>
    <xf numFmtId="0" fontId="2" fillId="0" borderId="1" applyAlignment="1" pivotButton="0" quotePrefix="0" xfId="0">
      <alignment horizontal="left" vertical="top" wrapText="1"/>
    </xf>
    <xf numFmtId="0" fontId="0" fillId="0" borderId="4" pivotButton="0" quotePrefix="0" xfId="0"/>
  </cellXfs>
  <cellStyles count="1">
    <cellStyle name="Normal" xfId="0" builtinId="0" hidden="0"/>
  </cellStyles>
  <dxfs count="2">
    <dxf>
      <font>
        <name val="Calibri"/>
        <color rgb="0016A34A"/>
        <sz val="10"/>
      </font>
      <fill>
        <patternFill patternType="solid">
          <fgColor rgb="00DCFCE7"/>
        </patternFill>
      </fill>
    </dxf>
    <dxf>
      <font>
        <name val="Calibri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Capital Gain / (Loss) by Property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'CGT Summary'!B17</f>
            </strRef>
          </tx>
          <spPr>
            <a:solidFill xmlns:a="http://schemas.openxmlformats.org/drawingml/2006/main">
              <a:srgbClr val="006A4E"/>
            </a:solidFill>
            <a:ln xmlns:a="http://schemas.openxmlformats.org/drawingml/2006/main">
              <a:prstDash val="solid"/>
            </a:ln>
          </spPr>
          <cat>
            <numRef>
              <f>'CGT Summary'!$A$18:$A$27</f>
            </numRef>
          </cat>
          <val>
            <numRef>
              <f>'CGT Summary'!$B$18:$B$27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Property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Properties: Held &gt;12 Months vs Not Eligible</a:t>
            </a:r>
          </a:p>
        </rich>
      </tx>
    </title>
    <plotArea>
      <pieChart>
        <varyColors val="1"/>
        <ser>
          <idx val="0"/>
          <order val="0"/>
          <tx>
            <strRef>
              <f>'_PieData'!B1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'_PieData'!$A$2:$A$3</f>
            </numRef>
          </cat>
          <val>
            <numRef>
              <f>'_PieData'!$B$2:$B$3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Sale Price vs Cost Base by Property</a:t>
            </a:r>
          </a:p>
        </rich>
      </tx>
    </title>
    <plotArea>
      <lineChart>
        <grouping val="standard"/>
        <ser>
          <idx val="0"/>
          <order val="0"/>
          <tx>
            <strRef>
              <f>'CGT Summary'!C17</f>
            </strRef>
          </tx>
          <spPr>
            <a:ln xmlns:a="http://schemas.openxmlformats.org/drawingml/2006/main">
              <a:solidFill>
                <a:srgbClr val="006A4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'CGT Summary'!$A$18:$A$27</f>
            </numRef>
          </cat>
          <val>
            <numRef>
              <f>'CGT Summary'!$C$18:$C$27</f>
            </numRef>
          </val>
        </ser>
        <ser>
          <idx val="1"/>
          <order val="1"/>
          <tx>
            <strRef>
              <f>'CGT Summary'!D17</f>
            </strRef>
          </tx>
          <spPr>
            <a:ln xmlns:a="http://schemas.openxmlformats.org/drawingml/2006/main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'CGT Summary'!$A$18:$A$27</f>
            </numRef>
          </cat>
          <val>
            <numRef>
              <f>'CGT Summary'!$D$18:$D$27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Property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(AUD)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33</row>
      <rowOff>0</rowOff>
    </from>
    <ext cx="792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6" customWidth="1" min="2" max="2"/>
    <col width="18" customWidth="1" min="3" max="3"/>
    <col width="20" customWidth="1" min="4" max="4"/>
    <col width="20" customWidth="1" min="5" max="5"/>
    <col width="14" customWidth="1" min="6" max="6"/>
    <col width="16" customWidth="1" min="7" max="7"/>
    <col width="18" customWidth="1" min="8" max="8"/>
    <col width="20" customWidth="1" min="9" max="9"/>
    <col width="14" customWidth="1" min="10" max="10"/>
    <col width="20" customWidth="1" min="11" max="11"/>
    <col width="26" customWidth="1" min="12" max="12"/>
    <col width="14" customWidth="1" min="13" max="13"/>
    <col width="16" customWidth="1" min="14" max="14"/>
    <col width="16" customWidth="1" min="15" max="15"/>
    <col width="22" customWidth="1" min="16" max="16"/>
    <col width="20" customWidth="1" min="17" max="17"/>
    <col width="20" customWidth="1" min="18" max="18"/>
    <col width="16" customWidth="1" min="19" max="19"/>
    <col width="20" customWidth="1" min="20" max="20"/>
    <col width="26" customWidth="1" min="21" max="21"/>
    <col width="26" customWidth="1" min="22" max="22"/>
    <col width="26" customWidth="1" min="23" max="23"/>
    <col width="30" customWidth="1" min="24" max="24"/>
  </cols>
  <sheetData>
    <row r="1" ht="30" customHeight="1">
      <c r="A1" s="1" t="inlineStr">
        <is>
          <t>Disposal ID</t>
        </is>
      </c>
      <c r="B1" s="1" t="inlineStr">
        <is>
          <t>Property Name / Address</t>
        </is>
      </c>
      <c r="C1" s="1" t="inlineStr">
        <is>
          <t>State / City</t>
        </is>
      </c>
      <c r="D1" s="1" t="inlineStr">
        <is>
          <t>Owner Name</t>
        </is>
      </c>
      <c r="E1" s="1" t="inlineStr">
        <is>
          <t>ABN / TFN Reference</t>
        </is>
      </c>
      <c r="F1" s="1" t="inlineStr">
        <is>
          <t>Purchase Date</t>
        </is>
      </c>
      <c r="G1" s="1" t="inlineStr">
        <is>
          <t>Settlement Date</t>
        </is>
      </c>
      <c r="H1" s="1" t="inlineStr">
        <is>
          <t>Purchase Price ($)</t>
        </is>
      </c>
      <c r="I1" s="1" t="inlineStr">
        <is>
          <t>Acquisition Costs ($)</t>
        </is>
      </c>
      <c r="J1" s="1" t="inlineStr">
        <is>
          <t>Stamp Duty ($)</t>
        </is>
      </c>
      <c r="K1" s="1" t="inlineStr">
        <is>
          <t>Improvement Costs ($)</t>
        </is>
      </c>
      <c r="L1" s="1" t="inlineStr">
        <is>
          <t>Incidental Costs on Purchase ($)</t>
        </is>
      </c>
      <c r="M1" s="1" t="inlineStr">
        <is>
          <t>Sale Date</t>
        </is>
      </c>
      <c r="N1" s="1" t="inlineStr">
        <is>
          <t>Sale Price ($)</t>
        </is>
      </c>
      <c r="O1" s="1" t="inlineStr">
        <is>
          <t>Selling Costs ($)</t>
        </is>
      </c>
      <c r="P1" s="1" t="inlineStr">
        <is>
          <t>Ownership Period (Days)</t>
        </is>
      </c>
      <c r="Q1" s="1" t="inlineStr">
        <is>
          <t>Held &gt; 12 Months?</t>
        </is>
      </c>
      <c r="R1" s="1" t="inlineStr">
        <is>
          <t>Discount Eligible?</t>
        </is>
      </c>
      <c r="S1" s="1" t="inlineStr">
        <is>
          <t>Cost Base ($)</t>
        </is>
      </c>
      <c r="T1" s="1" t="inlineStr">
        <is>
          <t>Capital Proceeds ($)</t>
        </is>
      </c>
      <c r="U1" s="1" t="inlineStr">
        <is>
          <t>Capital Gain / (Loss) ($)</t>
        </is>
      </c>
      <c r="V1" s="1" t="inlineStr">
        <is>
          <t>50% CGT Discount Applied ($)</t>
        </is>
      </c>
      <c r="W1" s="1" t="inlineStr">
        <is>
          <t>Net Capital Gain / (Loss) ($)</t>
        </is>
      </c>
      <c r="X1" s="1" t="inlineStr">
        <is>
          <t>Notes</t>
        </is>
      </c>
    </row>
    <row r="2">
      <c r="A2" s="2" t="inlineStr">
        <is>
          <t>D-001</t>
        </is>
      </c>
      <c r="B2" s="2" t="inlineStr">
        <is>
          <t>Unit 12, 45 Clarence St, Sydney</t>
        </is>
      </c>
      <c r="C2" s="2" t="inlineStr">
        <is>
          <t>NSW – Sydney</t>
        </is>
      </c>
      <c r="D2" s="2" t="inlineStr">
        <is>
          <t>Jack Thompson</t>
        </is>
      </c>
      <c r="E2" s="2" t="inlineStr">
        <is>
          <t>TFN: 123-456-789</t>
        </is>
      </c>
      <c r="F2" s="3" t="inlineStr">
        <is>
          <t>15/02/2026</t>
        </is>
      </c>
      <c r="G2" s="3" t="inlineStr">
        <is>
          <t>01/03/2026</t>
        </is>
      </c>
      <c r="H2" s="4" t="n">
        <v>750000</v>
      </c>
      <c r="I2" s="4" t="n">
        <v>3500</v>
      </c>
      <c r="J2" s="4" t="n">
        <v>29000</v>
      </c>
      <c r="K2" s="4" t="n">
        <v>10000</v>
      </c>
      <c r="L2" s="4" t="n">
        <v>1200</v>
      </c>
      <c r="M2" s="3" t="inlineStr">
        <is>
          <t>20/12/2026</t>
        </is>
      </c>
      <c r="N2" s="4" t="n">
        <v>820000</v>
      </c>
      <c r="O2" s="4" t="n">
        <v>12000</v>
      </c>
      <c r="P2" s="5">
        <f>IF(OR(F2="",M2=""),"",M2-F2)</f>
        <v/>
      </c>
      <c r="Q2" s="6">
        <f>IF(P2&gt;365,"Yes","No")</f>
        <v/>
      </c>
      <c r="R2" s="6">
        <f>IF(Q2="Yes","Yes","No")</f>
        <v/>
      </c>
      <c r="S2" s="7">
        <f>SUM(H2:L2)</f>
        <v/>
      </c>
      <c r="T2" s="7">
        <f>N2-O2</f>
        <v/>
      </c>
      <c r="U2" s="7">
        <f>T2-S2</f>
        <v/>
      </c>
      <c r="V2" s="7">
        <f>IF(R2="Yes",U2*0.5,"")</f>
        <v/>
      </c>
      <c r="W2" s="7">
        <f>IF(R2="Yes",U2-V2,U2)</f>
        <v/>
      </c>
      <c r="X2" s="8" t="inlineStr">
        <is>
          <t>Less than 12 months, no discount</t>
        </is>
      </c>
    </row>
    <row r="3">
      <c r="A3" s="9" t="inlineStr">
        <is>
          <t>D-002</t>
        </is>
      </c>
      <c r="B3" s="9" t="inlineStr">
        <is>
          <t>18 Elm Grove, Richmond</t>
        </is>
      </c>
      <c r="C3" s="9" t="inlineStr">
        <is>
          <t>VIC – Melbourne</t>
        </is>
      </c>
      <c r="D3" s="9" t="inlineStr">
        <is>
          <t>Olivia Chen</t>
        </is>
      </c>
      <c r="E3" s="9" t="inlineStr">
        <is>
          <t>ABN: 51 234 567 890</t>
        </is>
      </c>
      <c r="F3" s="3" t="inlineStr">
        <is>
          <t>10/01/2024</t>
        </is>
      </c>
      <c r="G3" s="3" t="inlineStr">
        <is>
          <t>28/01/2024</t>
        </is>
      </c>
      <c r="H3" s="4" t="n">
        <v>680000</v>
      </c>
      <c r="I3" s="4" t="n">
        <v>2800</v>
      </c>
      <c r="J3" s="4" t="n">
        <v>25000</v>
      </c>
      <c r="K3" s="4" t="n">
        <v>35000</v>
      </c>
      <c r="L3" s="4" t="n">
        <v>900</v>
      </c>
      <c r="M3" s="3" t="inlineStr">
        <is>
          <t>15/03/2026</t>
        </is>
      </c>
      <c r="N3" s="4" t="n">
        <v>790000</v>
      </c>
      <c r="O3" s="4" t="n">
        <v>11500</v>
      </c>
      <c r="P3" s="10">
        <f>IF(OR(F3="",M3=""),"",M3-F3)</f>
        <v/>
      </c>
      <c r="Q3" s="11">
        <f>IF(P3&gt;365,"Yes","No")</f>
        <v/>
      </c>
      <c r="R3" s="11">
        <f>IF(Q3="Yes","Yes","No")</f>
        <v/>
      </c>
      <c r="S3" s="12">
        <f>SUM(H3:L3)</f>
        <v/>
      </c>
      <c r="T3" s="12">
        <f>N3-O3</f>
        <v/>
      </c>
      <c r="U3" s="12">
        <f>T3-S3</f>
        <v/>
      </c>
      <c r="V3" s="12">
        <f>IF(R3="Yes",U3*0.5,"")</f>
        <v/>
      </c>
      <c r="W3" s="12">
        <f>IF(R3="Yes",U3-V3,U3)</f>
        <v/>
      </c>
      <c r="X3" s="13" t="inlineStr">
        <is>
          <t>Held &gt;12 months, discount applied</t>
        </is>
      </c>
    </row>
    <row r="4">
      <c r="A4" s="2" t="inlineStr">
        <is>
          <t>D-003</t>
        </is>
      </c>
      <c r="B4" s="2" t="inlineStr">
        <is>
          <t>77 River Rd, Yeronga</t>
        </is>
      </c>
      <c r="C4" s="2" t="inlineStr">
        <is>
          <t>QLD – Brisbane</t>
        </is>
      </c>
      <c r="D4" s="2" t="inlineStr">
        <is>
          <t>Liam Wilson</t>
        </is>
      </c>
      <c r="E4" s="2" t="inlineStr">
        <is>
          <t>TFN: 234-567-891</t>
        </is>
      </c>
      <c r="F4" s="3" t="inlineStr">
        <is>
          <t>05/03/2024</t>
        </is>
      </c>
      <c r="G4" s="3" t="inlineStr">
        <is>
          <t>20/03/2024</t>
        </is>
      </c>
      <c r="H4" s="4" t="n">
        <v>540000</v>
      </c>
      <c r="I4" s="4" t="n">
        <v>2200</v>
      </c>
      <c r="J4" s="4" t="n">
        <v>18000</v>
      </c>
      <c r="K4" s="4" t="n">
        <v>65000</v>
      </c>
      <c r="L4" s="4" t="n">
        <v>750</v>
      </c>
      <c r="M4" s="3" t="inlineStr">
        <is>
          <t>28/04/2026</t>
        </is>
      </c>
      <c r="N4" s="4" t="n">
        <v>650000</v>
      </c>
      <c r="O4" s="4" t="n">
        <v>9800</v>
      </c>
      <c r="P4" s="5">
        <f>IF(OR(F4="",M4=""),"",M4-F4)</f>
        <v/>
      </c>
      <c r="Q4" s="6">
        <f>IF(P4&gt;365,"Yes","No")</f>
        <v/>
      </c>
      <c r="R4" s="6">
        <f>IF(Q4="Yes","Yes","No")</f>
        <v/>
      </c>
      <c r="S4" s="7">
        <f>SUM(H4:L4)</f>
        <v/>
      </c>
      <c r="T4" s="7">
        <f>N4-O4</f>
        <v/>
      </c>
      <c r="U4" s="7">
        <f>T4-S4</f>
        <v/>
      </c>
      <c r="V4" s="7">
        <f>IF(R4="Yes",U4*0.5,"")</f>
        <v/>
      </c>
      <c r="W4" s="7">
        <f>IF(R4="Yes",U4-V4,U4)</f>
        <v/>
      </c>
      <c r="X4" s="8" t="inlineStr">
        <is>
          <t>Major renovation, held &gt;12 months</t>
        </is>
      </c>
    </row>
    <row r="5">
      <c r="A5" s="9" t="inlineStr">
        <is>
          <t>D-004</t>
        </is>
      </c>
      <c r="B5" s="9" t="inlineStr">
        <is>
          <t>3/9 Bay View Tce, Claremont</t>
        </is>
      </c>
      <c r="C5" s="9" t="inlineStr">
        <is>
          <t>WA – Perth</t>
        </is>
      </c>
      <c r="D5" s="9" t="inlineStr">
        <is>
          <t>Charlotte Brown</t>
        </is>
      </c>
      <c r="E5" s="9" t="inlineStr">
        <is>
          <t>TFN: 345-678-902</t>
        </is>
      </c>
      <c r="F5" s="3" t="inlineStr">
        <is>
          <t>12/06/2025</t>
        </is>
      </c>
      <c r="G5" s="3" t="inlineStr">
        <is>
          <t>30/06/2025</t>
        </is>
      </c>
      <c r="H5" s="4" t="n">
        <v>420000</v>
      </c>
      <c r="I5" s="4" t="n">
        <v>1800</v>
      </c>
      <c r="J5" s="4" t="n">
        <v>14500</v>
      </c>
      <c r="K5" s="4" t="n">
        <v>5000</v>
      </c>
      <c r="L5" s="4" t="n">
        <v>600</v>
      </c>
      <c r="M5" s="3" t="inlineStr">
        <is>
          <t>10/02/2026</t>
        </is>
      </c>
      <c r="N5" s="4" t="n">
        <v>435000</v>
      </c>
      <c r="O5" s="4" t="n">
        <v>8500</v>
      </c>
      <c r="P5" s="10">
        <f>IF(OR(F5="",M5=""),"",M5-F5)</f>
        <v/>
      </c>
      <c r="Q5" s="11">
        <f>IF(P5&gt;365,"Yes","No")</f>
        <v/>
      </c>
      <c r="R5" s="11">
        <f>IF(Q5="Yes","Yes","No")</f>
        <v/>
      </c>
      <c r="S5" s="12">
        <f>SUM(H5:L5)</f>
        <v/>
      </c>
      <c r="T5" s="12">
        <f>N5-O5</f>
        <v/>
      </c>
      <c r="U5" s="12">
        <f>T5-S5</f>
        <v/>
      </c>
      <c r="V5" s="12">
        <f>IF(R5="Yes",U5*0.5,"")</f>
        <v/>
      </c>
      <c r="W5" s="12">
        <f>IF(R5="Yes",U5-V5,U5)</f>
        <v/>
      </c>
      <c r="X5" s="13" t="inlineStr">
        <is>
          <t>Slight loss after selling costs</t>
        </is>
      </c>
    </row>
    <row r="6">
      <c r="A6" s="2" t="inlineStr">
        <is>
          <t>D-005</t>
        </is>
      </c>
      <c r="B6" s="2" t="inlineStr">
        <is>
          <t>22 Prospect Rd, Prospect</t>
        </is>
      </c>
      <c r="C6" s="2" t="inlineStr">
        <is>
          <t>SA – Adelaide</t>
        </is>
      </c>
      <c r="D6" s="2" t="inlineStr">
        <is>
          <t>Noah Taylor</t>
        </is>
      </c>
      <c r="E6" s="2" t="inlineStr">
        <is>
          <t>ABN: 62 345 678 901</t>
        </is>
      </c>
      <c r="F6" s="3" t="inlineStr">
        <is>
          <t>18/04/2023</t>
        </is>
      </c>
      <c r="G6" s="3" t="inlineStr">
        <is>
          <t>05/05/2023</t>
        </is>
      </c>
      <c r="H6" s="4" t="n">
        <v>480000</v>
      </c>
      <c r="I6" s="4" t="n">
        <v>2000</v>
      </c>
      <c r="J6" s="4" t="n">
        <v>16000</v>
      </c>
      <c r="K6" s="4" t="n">
        <v>20000</v>
      </c>
      <c r="L6" s="4" t="n">
        <v>800</v>
      </c>
      <c r="M6" s="3" t="inlineStr">
        <is>
          <t>25/05/2026</t>
        </is>
      </c>
      <c r="N6" s="4" t="n">
        <v>680000</v>
      </c>
      <c r="O6" s="4" t="n">
        <v>10000</v>
      </c>
      <c r="P6" s="5">
        <f>IF(OR(F6="",M6=""),"",M6-F6)</f>
        <v/>
      </c>
      <c r="Q6" s="6">
        <f>IF(P6&gt;365,"Yes","No")</f>
        <v/>
      </c>
      <c r="R6" s="6">
        <f>IF(Q6="Yes","Yes","No")</f>
        <v/>
      </c>
      <c r="S6" s="7">
        <f>SUM(H6:L6)</f>
        <v/>
      </c>
      <c r="T6" s="7">
        <f>N6-O6</f>
        <v/>
      </c>
      <c r="U6" s="7">
        <f>T6-S6</f>
        <v/>
      </c>
      <c r="V6" s="7">
        <f>IF(R6="Yes",U6*0.5,"")</f>
        <v/>
      </c>
      <c r="W6" s="7">
        <f>IF(R6="Yes",U6-V6,U6)</f>
        <v/>
      </c>
      <c r="X6" s="8" t="inlineStr">
        <is>
          <t>Strong gain, eligible for CGT discount</t>
        </is>
      </c>
    </row>
    <row r="7">
      <c r="A7" s="9" t="inlineStr">
        <is>
          <t>D-006</t>
        </is>
      </c>
      <c r="B7" s="9" t="inlineStr">
        <is>
          <t>8 Surf Parade, Broadbeach</t>
        </is>
      </c>
      <c r="C7" s="9" t="inlineStr">
        <is>
          <t>QLD – Gold Coast</t>
        </is>
      </c>
      <c r="D7" s="9" t="inlineStr">
        <is>
          <t>Mia Anderson</t>
        </is>
      </c>
      <c r="E7" s="9" t="inlineStr">
        <is>
          <t>TFN: 456-789-012</t>
        </is>
      </c>
      <c r="F7" s="3" t="inlineStr">
        <is>
          <t>20/07/2023</t>
        </is>
      </c>
      <c r="G7" s="3" t="inlineStr">
        <is>
          <t>05/08/2023</t>
        </is>
      </c>
      <c r="H7" s="4" t="n">
        <v>850000</v>
      </c>
      <c r="I7" s="4" t="n">
        <v>3800</v>
      </c>
      <c r="J7" s="4" t="n">
        <v>32000</v>
      </c>
      <c r="K7" s="4" t="n">
        <v>45000</v>
      </c>
      <c r="L7" s="4" t="n">
        <v>1100</v>
      </c>
      <c r="M7" s="3" t="inlineStr">
        <is>
          <t>14/06/2026</t>
        </is>
      </c>
      <c r="N7" s="4" t="n">
        <v>1150000</v>
      </c>
      <c r="O7" s="4" t="n">
        <v>18000</v>
      </c>
      <c r="P7" s="10">
        <f>IF(OR(F7="",M7=""),"",M7-F7)</f>
        <v/>
      </c>
      <c r="Q7" s="11">
        <f>IF(P7&gt;365,"Yes","No")</f>
        <v/>
      </c>
      <c r="R7" s="11">
        <f>IF(Q7="Yes","Yes","No")</f>
        <v/>
      </c>
      <c r="S7" s="12">
        <f>SUM(H7:L7)</f>
        <v/>
      </c>
      <c r="T7" s="12">
        <f>N7-O7</f>
        <v/>
      </c>
      <c r="U7" s="12">
        <f>T7-S7</f>
        <v/>
      </c>
      <c r="V7" s="12">
        <f>IF(R7="Yes",U7*0.5,"")</f>
        <v/>
      </c>
      <c r="W7" s="12">
        <f>IF(R7="Yes",U7-V7,U7)</f>
        <v/>
      </c>
      <c r="X7" s="13" t="inlineStr">
        <is>
          <t>Large gain, held &gt;12 months</t>
        </is>
      </c>
    </row>
    <row r="8">
      <c r="A8" s="2" t="inlineStr">
        <is>
          <t>D-007</t>
        </is>
      </c>
      <c r="B8" s="2" t="inlineStr">
        <is>
          <t>14 Hunter St, Hamilton</t>
        </is>
      </c>
      <c r="C8" s="2" t="inlineStr">
        <is>
          <t>NSW – Newcastle</t>
        </is>
      </c>
      <c r="D8" s="2" t="inlineStr">
        <is>
          <t>Ethan Martin</t>
        </is>
      </c>
      <c r="E8" s="2" t="inlineStr">
        <is>
          <t>TFN: 567-890-123</t>
        </is>
      </c>
      <c r="F8" s="3" t="inlineStr">
        <is>
          <t>09/09/2025</t>
        </is>
      </c>
      <c r="G8" s="3" t="inlineStr">
        <is>
          <t>25/09/2025</t>
        </is>
      </c>
      <c r="H8" s="4" t="n">
        <v>390000</v>
      </c>
      <c r="I8" s="4" t="n">
        <v>1600</v>
      </c>
      <c r="J8" s="4" t="n">
        <v>12500</v>
      </c>
      <c r="K8" s="4" t="n">
        <v>8000</v>
      </c>
      <c r="L8" s="4" t="n">
        <v>500</v>
      </c>
      <c r="M8" s="3" t="inlineStr">
        <is>
          <t>18/03/2026</t>
        </is>
      </c>
      <c r="N8" s="4" t="n">
        <v>398000</v>
      </c>
      <c r="O8" s="4" t="n">
        <v>7500</v>
      </c>
      <c r="P8" s="5">
        <f>IF(OR(F8="",M8=""),"",M8-F8)</f>
        <v/>
      </c>
      <c r="Q8" s="6">
        <f>IF(P8&gt;365,"Yes","No")</f>
        <v/>
      </c>
      <c r="R8" s="6">
        <f>IF(Q8="Yes","Yes","No")</f>
        <v/>
      </c>
      <c r="S8" s="7">
        <f>SUM(H8:L8)</f>
        <v/>
      </c>
      <c r="T8" s="7">
        <f>N8-O8</f>
        <v/>
      </c>
      <c r="U8" s="7">
        <f>T8-S8</f>
        <v/>
      </c>
      <c r="V8" s="7">
        <f>IF(R8="Yes",U8*0.5,"")</f>
        <v/>
      </c>
      <c r="W8" s="7">
        <f>IF(R8="Yes",U8-V8,U8)</f>
        <v/>
      </c>
      <c r="X8" s="8" t="inlineStr">
        <is>
          <t>Small loss, close to cost base</t>
        </is>
      </c>
    </row>
    <row r="9">
      <c r="A9" s="9" t="inlineStr">
        <is>
          <t>D-008</t>
        </is>
      </c>
      <c r="B9" s="9" t="inlineStr">
        <is>
          <t>5/22 London Circuit, Canberra City</t>
        </is>
      </c>
      <c r="C9" s="9" t="inlineStr">
        <is>
          <t>ACT – Canberra</t>
        </is>
      </c>
      <c r="D9" s="9" t="inlineStr">
        <is>
          <t>Ruby Harris</t>
        </is>
      </c>
      <c r="E9" s="9" t="inlineStr">
        <is>
          <t>ABN: 73 456 789 012</t>
        </is>
      </c>
      <c r="F9" s="3" t="inlineStr">
        <is>
          <t>14/02/2024</t>
        </is>
      </c>
      <c r="G9" s="3" t="inlineStr">
        <is>
          <t>01/03/2024</t>
        </is>
      </c>
      <c r="H9" s="4" t="n">
        <v>620000</v>
      </c>
      <c r="I9" s="4" t="n">
        <v>2600</v>
      </c>
      <c r="J9" s="4" t="n">
        <v>22000</v>
      </c>
      <c r="K9" s="4" t="n">
        <v>15000</v>
      </c>
      <c r="L9" s="4" t="n">
        <v>700</v>
      </c>
      <c r="M9" s="3" t="inlineStr">
        <is>
          <t>30/04/2026</t>
        </is>
      </c>
      <c r="N9" s="4" t="n">
        <v>730000</v>
      </c>
      <c r="O9" s="4" t="n">
        <v>13000</v>
      </c>
      <c r="P9" s="10">
        <f>IF(OR(F9="",M9=""),"",M9-F9)</f>
        <v/>
      </c>
      <c r="Q9" s="11">
        <f>IF(P9&gt;365,"Yes","No")</f>
        <v/>
      </c>
      <c r="R9" s="11">
        <f>IF(Q9="Yes","Yes","No")</f>
        <v/>
      </c>
      <c r="S9" s="12">
        <f>SUM(H9:L9)</f>
        <v/>
      </c>
      <c r="T9" s="12">
        <f>N9-O9</f>
        <v/>
      </c>
      <c r="U9" s="12">
        <f>T9-S9</f>
        <v/>
      </c>
      <c r="V9" s="12">
        <f>IF(R9="Yes",U9*0.5,"")</f>
        <v/>
      </c>
      <c r="W9" s="12">
        <f>IF(R9="Yes",U9-V9,U9)</f>
        <v/>
      </c>
      <c r="X9" s="13" t="inlineStr">
        <is>
          <t>Profitable sale, moderate selling costs</t>
        </is>
      </c>
    </row>
    <row r="10">
      <c r="A10" s="2" t="inlineStr">
        <is>
          <t>D-009</t>
        </is>
      </c>
      <c r="B10" s="2" t="inlineStr">
        <is>
          <t>31 Sandy Bay Rd, Sandy Bay</t>
        </is>
      </c>
      <c r="C10" s="2" t="inlineStr">
        <is>
          <t>TAS – Hobart</t>
        </is>
      </c>
      <c r="D10" s="2" t="inlineStr">
        <is>
          <t>Cooper White</t>
        </is>
      </c>
      <c r="E10" s="2" t="inlineStr">
        <is>
          <t>TFN: 678-901-234</t>
        </is>
      </c>
      <c r="F10" s="3" t="inlineStr">
        <is>
          <t>03/11/2023</t>
        </is>
      </c>
      <c r="G10" s="3" t="inlineStr">
        <is>
          <t>20/11/2023</t>
        </is>
      </c>
      <c r="H10" s="4" t="n">
        <v>510000</v>
      </c>
      <c r="I10" s="4" t="n">
        <v>2100</v>
      </c>
      <c r="J10" s="4" t="n">
        <v>19500</v>
      </c>
      <c r="K10" s="4" t="n">
        <v>30000</v>
      </c>
      <c r="L10" s="4" t="n">
        <v>900</v>
      </c>
      <c r="M10" s="3" t="inlineStr">
        <is>
          <t>12/05/2026</t>
        </is>
      </c>
      <c r="N10" s="4" t="n">
        <v>640000</v>
      </c>
      <c r="O10" s="4" t="n">
        <v>10500</v>
      </c>
      <c r="P10" s="5">
        <f>IF(OR(F10="",M10=""),"",M10-F10)</f>
        <v/>
      </c>
      <c r="Q10" s="6">
        <f>IF(P10&gt;365,"Yes","No")</f>
        <v/>
      </c>
      <c r="R10" s="6">
        <f>IF(Q10="Yes","Yes","No")</f>
        <v/>
      </c>
      <c r="S10" s="7">
        <f>SUM(H10:L10)</f>
        <v/>
      </c>
      <c r="T10" s="7">
        <f>N10-O10</f>
        <v/>
      </c>
      <c r="U10" s="7">
        <f>T10-S10</f>
        <v/>
      </c>
      <c r="V10" s="7">
        <f>IF(R10="Yes",U10*0.5,"")</f>
        <v/>
      </c>
      <c r="W10" s="7">
        <f>IF(R10="Yes",U10-V10,U10)</f>
        <v/>
      </c>
      <c r="X10" s="8" t="inlineStr">
        <is>
          <t>Gain with significant stamp duty</t>
        </is>
      </c>
    </row>
    <row r="11">
      <c r="A11" s="9" t="inlineStr">
        <is>
          <t>D-010</t>
        </is>
      </c>
      <c r="B11" s="9" t="inlineStr">
        <is>
          <t>99 Crown St, Wollongong</t>
        </is>
      </c>
      <c r="C11" s="9" t="inlineStr">
        <is>
          <t>NSW – Wollongong</t>
        </is>
      </c>
      <c r="D11" s="9" t="inlineStr">
        <is>
          <t>Isla Scott</t>
        </is>
      </c>
      <c r="E11" s="9" t="inlineStr">
        <is>
          <t>TFN: 789-012-345</t>
        </is>
      </c>
      <c r="F11" s="3" t="inlineStr">
        <is>
          <t>22/06/2024</t>
        </is>
      </c>
      <c r="G11" s="3" t="inlineStr">
        <is>
          <t>10/07/2024</t>
        </is>
      </c>
      <c r="H11" s="4" t="n">
        <v>460000</v>
      </c>
      <c r="I11" s="4" t="n">
        <v>1900</v>
      </c>
      <c r="J11" s="4" t="n">
        <v>15500</v>
      </c>
      <c r="K11" s="4" t="n">
        <v>42000</v>
      </c>
      <c r="L11" s="4" t="n">
        <v>650</v>
      </c>
      <c r="M11" s="3" t="inlineStr">
        <is>
          <t>22/06/2026</t>
        </is>
      </c>
      <c r="N11" s="4" t="n">
        <v>580000</v>
      </c>
      <c r="O11" s="4" t="n">
        <v>9200</v>
      </c>
      <c r="P11" s="10">
        <f>IF(OR(F11="",M11=""),"",M11-F11)</f>
        <v/>
      </c>
      <c r="Q11" s="11">
        <f>IF(P11&gt;365,"Yes","No")</f>
        <v/>
      </c>
      <c r="R11" s="11">
        <f>IF(Q11="Yes","Yes","No")</f>
        <v/>
      </c>
      <c r="S11" s="12">
        <f>SUM(H11:L11)</f>
        <v/>
      </c>
      <c r="T11" s="12">
        <f>N11-O11</f>
        <v/>
      </c>
      <c r="U11" s="12">
        <f>T11-S11</f>
        <v/>
      </c>
      <c r="V11" s="12">
        <f>IF(R11="Yes",U11*0.5,"")</f>
        <v/>
      </c>
      <c r="W11" s="12">
        <f>IF(R11="Yes",U11-V11,U11)</f>
        <v/>
      </c>
      <c r="X11" s="13" t="inlineStr">
        <is>
          <t>Mixed costs, gain after improvements</t>
        </is>
      </c>
    </row>
    <row r="12">
      <c r="A12" s="14" t="inlineStr">
        <is>
          <t>TOTALS</t>
        </is>
      </c>
      <c r="B12" s="15" t="n"/>
      <c r="C12" s="15" t="n"/>
      <c r="D12" s="15" t="n"/>
      <c r="E12" s="15" t="n"/>
      <c r="F12" s="15" t="n"/>
      <c r="G12" s="15" t="n"/>
      <c r="H12" s="16">
        <f>SUM(H2:H11)</f>
        <v/>
      </c>
      <c r="I12" s="16">
        <f>SUM(I2:I11)</f>
        <v/>
      </c>
      <c r="J12" s="16">
        <f>SUM(J2:J11)</f>
        <v/>
      </c>
      <c r="K12" s="16">
        <f>SUM(K2:K11)</f>
        <v/>
      </c>
      <c r="L12" s="16">
        <f>SUM(L2:L11)</f>
        <v/>
      </c>
      <c r="M12" s="15" t="n"/>
      <c r="N12" s="16">
        <f>SUM(N2:N11)</f>
        <v/>
      </c>
      <c r="O12" s="16">
        <f>SUM(O2:O11)</f>
        <v/>
      </c>
      <c r="P12" s="15" t="n"/>
      <c r="Q12" s="15" t="n"/>
      <c r="R12" s="15" t="n"/>
      <c r="S12" s="16">
        <f>SUM(S2:S11)</f>
        <v/>
      </c>
      <c r="T12" s="16">
        <f>SUM(T2:T11)</f>
        <v/>
      </c>
      <c r="U12" s="16">
        <f>SUM(U2:U11)</f>
        <v/>
      </c>
      <c r="V12" s="16">
        <f>SUM(V2:V11)</f>
        <v/>
      </c>
      <c r="W12" s="16">
        <f>SUM(W2:W11)</f>
        <v/>
      </c>
      <c r="X12" s="15" t="n"/>
    </row>
  </sheetData>
  <conditionalFormatting sqref="W2:W11">
    <cfRule type="expression" priority="1" dxfId="0" stopIfTrue="0">
      <formula>W2&gt;0</formula>
    </cfRule>
    <cfRule type="expression" priority="2" dxfId="1" stopIfTrue="0">
      <formula>W2&lt;0</formula>
    </cfRule>
  </conditionalFormatting>
  <conditionalFormatting sqref="U2:U11">
    <cfRule type="expression" priority="3" dxfId="0" stopIfTrue="0">
      <formula>U2&gt;0</formula>
    </cfRule>
    <cfRule type="expression" priority="4" dxfId="1" stopIfTrue="0">
      <formula>U2&lt;0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7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6" customWidth="1" min="2" max="2"/>
    <col width="22" customWidth="1" min="3" max="3"/>
    <col width="22" customWidth="1" min="4" max="4"/>
  </cols>
  <sheetData>
    <row r="1" ht="32" customHeight="1">
      <c r="A1" s="17" t="inlineStr">
        <is>
          <t>CGT Summary Dashboard — Financial Year 2025–26</t>
        </is>
      </c>
    </row>
    <row r="2"/>
    <row r="3">
      <c r="A3" s="18" t="inlineStr">
        <is>
          <t>Key Metrics</t>
        </is>
      </c>
      <c r="B3" s="28" t="n"/>
    </row>
    <row r="4" ht="18" customHeight="1">
      <c r="A4" s="20" t="inlineStr">
        <is>
          <t>Total Properties Sold</t>
        </is>
      </c>
      <c r="B4" s="21">
        <f>COUNTIF('Property CGT Register'!A:A,"&lt;&gt;")-1</f>
        <v/>
      </c>
    </row>
    <row r="5" ht="18" customHeight="1">
      <c r="A5" s="22" t="inlineStr">
        <is>
          <t>Total Capital Proceeds ($)</t>
        </is>
      </c>
      <c r="B5" s="4">
        <f>SUM('Property CGT Register'!T:T)</f>
        <v/>
      </c>
    </row>
    <row r="6" ht="18" customHeight="1">
      <c r="A6" s="20" t="inlineStr">
        <is>
          <t>Total Cost Base ($)</t>
        </is>
      </c>
      <c r="B6" s="4">
        <f>SUM('Property CGT Register'!S:S)</f>
        <v/>
      </c>
    </row>
    <row r="7" ht="18" customHeight="1">
      <c r="A7" s="22" t="inlineStr">
        <is>
          <t>Total Gross Capital Gain ($)</t>
        </is>
      </c>
      <c r="B7" s="4">
        <f>SUMIF('Property CGT Register'!U:U,"&gt;0",'Property CGT Register'!U:U)</f>
        <v/>
      </c>
    </row>
    <row r="8" ht="18" customHeight="1">
      <c r="A8" s="20" t="inlineStr">
        <is>
          <t>Total Capital Losses ($)</t>
        </is>
      </c>
      <c r="B8" s="4">
        <f>SUMIF('Property CGT Register'!U:U,"&lt;0",'Property CGT Register'!U:U)</f>
        <v/>
      </c>
    </row>
    <row r="9" ht="18" customHeight="1">
      <c r="A9" s="22" t="inlineStr">
        <is>
          <t>Net Capital Gain Before Discount ($)</t>
        </is>
      </c>
      <c r="B9" s="4">
        <f>SUM('Property CGT Register'!U:U)</f>
        <v/>
      </c>
    </row>
    <row r="10" ht="18" customHeight="1">
      <c r="A10" s="20" t="inlineStr">
        <is>
          <t>Total CGT Discount Claimed ($)</t>
        </is>
      </c>
      <c r="B10" s="4">
        <f>SUM('Property CGT Register'!V:V)</f>
        <v/>
      </c>
    </row>
    <row r="11" ht="18" customHeight="1">
      <c r="A11" s="22" t="inlineStr">
        <is>
          <t>Net Capital Gain After Discount ($)</t>
        </is>
      </c>
      <c r="B11" s="4">
        <f>SUM('Property CGT Register'!W:W)</f>
        <v/>
      </c>
    </row>
    <row r="12" ht="18" customHeight="1">
      <c r="A12" s="20" t="inlineStr">
        <is>
          <t>Average Gain per Profitable Property ($)</t>
        </is>
      </c>
      <c r="B12" s="4">
        <f>IFERROR(AVERAGEIF('Property CGT Register'!U:U,"&gt;0",'Property CGT Register'!U:U),0)</f>
        <v/>
      </c>
    </row>
    <row r="13" ht="18" customHeight="1">
      <c r="A13" s="22" t="inlineStr">
        <is>
          <t>Properties Held &gt; 12 Months</t>
        </is>
      </c>
      <c r="B13" s="21">
        <f>COUNTIF('Property CGT Register'!Q:Q,"Yes")</f>
        <v/>
      </c>
    </row>
    <row r="14" ht="18" customHeight="1">
      <c r="A14" s="20" t="inlineStr">
        <is>
          <t>Properties Not Eligible for Discount</t>
        </is>
      </c>
      <c r="B14" s="21">
        <f>COUNTIF('Property CGT Register'!R:R,"No")-1</f>
        <v/>
      </c>
    </row>
    <row r="15"/>
    <row r="16"/>
    <row r="17">
      <c r="A17" s="23" t="inlineStr">
        <is>
          <t>Property</t>
        </is>
      </c>
      <c r="B17" s="23" t="inlineStr">
        <is>
          <t>Capital Gain / (Loss) ($)</t>
        </is>
      </c>
      <c r="C17" s="23" t="inlineStr">
        <is>
          <t>Sale Price ($)</t>
        </is>
      </c>
      <c r="D17" s="23" t="inlineStr">
        <is>
          <t>Cost Base ($)</t>
        </is>
      </c>
    </row>
    <row r="18">
      <c r="A18" s="24" t="inlineStr">
        <is>
          <t>Jack – Sydney Apt</t>
        </is>
      </c>
      <c r="B18" s="25">
        <f>'Property CGT Register'!U3</f>
        <v/>
      </c>
      <c r="C18" s="25">
        <f>'Property CGT Register'!N3</f>
        <v/>
      </c>
      <c r="D18" s="25">
        <f>'Property CGT Register'!S3</f>
        <v/>
      </c>
    </row>
    <row r="19">
      <c r="A19" s="24" t="inlineStr">
        <is>
          <t>Olivia – Melb TH</t>
        </is>
      </c>
      <c r="B19" s="25">
        <f>'Property CGT Register'!U4</f>
        <v/>
      </c>
      <c r="C19" s="25">
        <f>'Property CGT Register'!N4</f>
        <v/>
      </c>
      <c r="D19" s="25">
        <f>'Property CGT Register'!S4</f>
        <v/>
      </c>
    </row>
    <row r="20">
      <c r="A20" s="24" t="inlineStr">
        <is>
          <t>Liam – Bris House</t>
        </is>
      </c>
      <c r="B20" s="25">
        <f>'Property CGT Register'!U5</f>
        <v/>
      </c>
      <c r="C20" s="25">
        <f>'Property CGT Register'!N5</f>
        <v/>
      </c>
      <c r="D20" s="25">
        <f>'Property CGT Register'!S5</f>
        <v/>
      </c>
    </row>
    <row r="21">
      <c r="A21" s="24" t="inlineStr">
        <is>
          <t>Charlotte – Perth Unit</t>
        </is>
      </c>
      <c r="B21" s="25">
        <f>'Property CGT Register'!U6</f>
        <v/>
      </c>
      <c r="C21" s="25">
        <f>'Property CGT Register'!N6</f>
        <v/>
      </c>
      <c r="D21" s="25">
        <f>'Property CGT Register'!S6</f>
        <v/>
      </c>
    </row>
    <row r="22">
      <c r="A22" s="24" t="inlineStr">
        <is>
          <t>Noah – Adelaide Villa</t>
        </is>
      </c>
      <c r="B22" s="25">
        <f>'Property CGT Register'!U7</f>
        <v/>
      </c>
      <c r="C22" s="25">
        <f>'Property CGT Register'!N7</f>
        <v/>
      </c>
      <c r="D22" s="25">
        <f>'Property CGT Register'!S7</f>
        <v/>
      </c>
    </row>
    <row r="23">
      <c r="A23" s="24" t="inlineStr">
        <is>
          <t>Mia – GC Duplex</t>
        </is>
      </c>
      <c r="B23" s="25">
        <f>'Property CGT Register'!U8</f>
        <v/>
      </c>
      <c r="C23" s="25">
        <f>'Property CGT Register'!N8</f>
        <v/>
      </c>
      <c r="D23" s="25">
        <f>'Property CGT Register'!S8</f>
        <v/>
      </c>
    </row>
    <row r="24">
      <c r="A24" s="24" t="inlineStr">
        <is>
          <t>Ethan – Newcastle</t>
        </is>
      </c>
      <c r="B24" s="25">
        <f>'Property CGT Register'!U9</f>
        <v/>
      </c>
      <c r="C24" s="25">
        <f>'Property CGT Register'!N9</f>
        <v/>
      </c>
      <c r="D24" s="25">
        <f>'Property CGT Register'!S9</f>
        <v/>
      </c>
    </row>
    <row r="25">
      <c r="A25" s="24" t="inlineStr">
        <is>
          <t>Ruby – Canberra Apt</t>
        </is>
      </c>
      <c r="B25" s="25">
        <f>'Property CGT Register'!U10</f>
        <v/>
      </c>
      <c r="C25" s="25">
        <f>'Property CGT Register'!N10</f>
        <v/>
      </c>
      <c r="D25" s="25">
        <f>'Property CGT Register'!S10</f>
        <v/>
      </c>
    </row>
    <row r="26">
      <c r="A26" s="24" t="inlineStr">
        <is>
          <t>Cooper – Hobart</t>
        </is>
      </c>
      <c r="B26" s="25">
        <f>'Property CGT Register'!U11</f>
        <v/>
      </c>
      <c r="C26" s="25">
        <f>'Property CGT Register'!N11</f>
        <v/>
      </c>
      <c r="D26" s="25">
        <f>'Property CGT Register'!S11</f>
        <v/>
      </c>
    </row>
    <row r="27">
      <c r="A27" s="24" t="inlineStr">
        <is>
          <t>Isla – Wollongong</t>
        </is>
      </c>
      <c r="B27" s="25">
        <f>'Property CGT Register'!U12</f>
        <v/>
      </c>
      <c r="C27" s="25">
        <f>'Property CGT Register'!N12</f>
        <v/>
      </c>
      <c r="D27" s="25">
        <f>'Property CGT Register'!S12</f>
        <v/>
      </c>
    </row>
  </sheetData>
  <mergeCells count="2">
    <mergeCell ref="A1:D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Count</t>
        </is>
      </c>
    </row>
    <row r="2">
      <c r="A2" t="inlineStr">
        <is>
          <t>Held &gt;12 Months</t>
        </is>
      </c>
      <c r="B2">
        <f>COUNTIF('Property CGT Register'!Q:Q,"Yes")</f>
        <v/>
      </c>
    </row>
    <row r="3">
      <c r="A3" t="inlineStr">
        <is>
          <t>Not Eligible</t>
        </is>
      </c>
      <c r="B3">
        <f>COUNTIF('Property CGT Register'!R:R,"No")-1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 ht="32" customHeight="1">
      <c r="A1" s="17" t="inlineStr">
        <is>
          <t>Capital Gains Tax Property Template — User Guide (Australia)</t>
        </is>
      </c>
    </row>
    <row r="2"/>
    <row r="3" ht="30" customHeight="1">
      <c r="A3" s="26" t="inlineStr">
        <is>
          <t>PURPOSE</t>
        </is>
      </c>
      <c r="B3" s="27" t="inlineStr">
        <is>
          <t>This workbook helps Australian property owners and investors calculate and record capital gains tax (CGT) obligations on disposal of real property assets. It is designed for record-keeping to support ATO reporting and tax agent review.</t>
        </is>
      </c>
    </row>
    <row r="4" ht="8" customHeight="1">
      <c r="A4" s="26" t="inlineStr"/>
      <c r="B4" s="27" t="inlineStr"/>
    </row>
    <row r="5" ht="30" customHeight="1">
      <c r="A5" s="26" t="inlineStr">
        <is>
          <t>SHEET 1</t>
        </is>
      </c>
      <c r="B5" s="27" t="inlineStr">
        <is>
          <t>Property CGT Register — Enter all property disposal events here. Each row represents one property sold or otherwise disposed of.</t>
        </is>
      </c>
    </row>
    <row r="6" ht="8" customHeight="1">
      <c r="A6" s="26" t="inlineStr"/>
      <c r="B6" s="27" t="inlineStr"/>
    </row>
    <row r="7" ht="30" customHeight="1">
      <c r="A7" s="26" t="inlineStr">
        <is>
          <t>HOW TO USE</t>
        </is>
      </c>
      <c r="B7" s="27" t="inlineStr">
        <is>
          <t>1. Enter the Disposal ID (e.g. D-001) and property address details in columns A–E.</t>
        </is>
      </c>
    </row>
    <row r="8" ht="30" customHeight="1">
      <c r="A8" s="26" t="inlineStr"/>
      <c r="B8" s="27" t="inlineStr">
        <is>
          <t>2. Enter the Purchase Date (col F), Settlement Date (col G) and Sale Date (col M) in DD/MM/YYYY format.</t>
        </is>
      </c>
    </row>
    <row r="9" ht="30" customHeight="1">
      <c r="A9" s="26" t="inlineStr"/>
      <c r="B9" s="27" t="inlineStr">
        <is>
          <t>3. Enter all dollar amounts: Purchase Price, Acquisition Costs, Stamp Duty, Improvement Costs, Incidental Costs on Purchase, Sale Price and Selling Costs.</t>
        </is>
      </c>
    </row>
    <row r="10" ht="30" customHeight="1">
      <c r="A10" s="26" t="inlineStr"/>
      <c r="B10" s="27" t="inlineStr">
        <is>
          <t>4. Columns P through W are automatically calculated — do not overwrite these formula cells.</t>
        </is>
      </c>
    </row>
    <row r="11" ht="30" customHeight="1">
      <c r="A11" s="26" t="inlineStr"/>
      <c r="B11" s="27" t="inlineStr">
        <is>
          <t>5. Add any relevant notes in column X (Notes).</t>
        </is>
      </c>
    </row>
    <row r="12" ht="8" customHeight="1">
      <c r="A12" s="26" t="inlineStr"/>
      <c r="B12" s="27" t="inlineStr"/>
    </row>
    <row r="13" ht="30" customHeight="1">
      <c r="A13" s="26" t="inlineStr">
        <is>
          <t>COST BASE</t>
        </is>
      </c>
      <c r="B13" s="27" t="inlineStr">
        <is>
          <t>The cost base includes: purchase price + acquisition costs + stamp duty + improvement costs + incidental costs. Refer to ATO guidance on cost base components (s.110-25 ITAA 1997).</t>
        </is>
      </c>
    </row>
    <row r="14" ht="8" customHeight="1">
      <c r="A14" s="26" t="inlineStr"/>
      <c r="B14" s="27" t="inlineStr"/>
    </row>
    <row r="15" ht="30" customHeight="1">
      <c r="A15" s="26" t="inlineStr">
        <is>
          <t>CGT DISCOUNT</t>
        </is>
      </c>
      <c r="B15" s="27" t="inlineStr">
        <is>
          <t>The 50% CGT discount applies to individuals and trusts where a CGT asset is held for more than 12 months before disposal. The discount is applied after offsetting any capital losses. Superannuation funds receive a 33.33% discount (not modelled here).</t>
        </is>
      </c>
    </row>
    <row r="16" ht="8" customHeight="1">
      <c r="A16" s="26" t="inlineStr"/>
      <c r="B16" s="27" t="inlineStr"/>
    </row>
    <row r="17" ht="30" customHeight="1">
      <c r="A17" s="26" t="inlineStr">
        <is>
          <t>FINANCIAL YEAR</t>
        </is>
      </c>
      <c r="B17" s="27" t="inlineStr">
        <is>
          <t>The Australian financial year runs from 1 July to 30 June. CGT events are reported in the tax return for the year in which the contract date falls (not the settlement date, generally).</t>
        </is>
      </c>
    </row>
    <row r="18" ht="8" customHeight="1">
      <c r="A18" s="26" t="inlineStr"/>
      <c r="B18" s="27" t="inlineStr"/>
    </row>
    <row r="19" ht="30" customHeight="1">
      <c r="A19" s="26" t="inlineStr">
        <is>
          <t>CAPITAL LOSSES</t>
        </is>
      </c>
      <c r="B19" s="27" t="inlineStr">
        <is>
          <t>Capital losses can only be offset against capital gains, not other income. Unapplied losses may be carried forward to future years. Losses are shown as negative values in column U.</t>
        </is>
      </c>
    </row>
    <row r="20" ht="8" customHeight="1">
      <c r="A20" s="26" t="inlineStr"/>
      <c r="B20" s="27" t="inlineStr"/>
    </row>
    <row r="21" ht="30" customHeight="1">
      <c r="A21" s="26" t="inlineStr">
        <is>
          <t>GST NOTE</t>
        </is>
      </c>
      <c r="B21" s="27" t="inlineStr">
        <is>
          <t>Residential property sales are generally input-taxed and not subject to GST. Commercial property may attract GST. Confirm with your tax adviser.</t>
        </is>
      </c>
    </row>
    <row r="22" ht="8" customHeight="1">
      <c r="A22" s="26" t="inlineStr"/>
      <c r="B22" s="27" t="inlineStr"/>
    </row>
    <row r="23" ht="30" customHeight="1">
      <c r="A23" s="26" t="inlineStr">
        <is>
          <t>ATO RECORDS</t>
        </is>
      </c>
      <c r="B23" s="27" t="inlineStr">
        <is>
          <t>The ATO requires you to keep records of all CGT events for at least 5 years after the relevant tax return is lodged (or longer if the asset is still held). This workbook supports that recordkeeping obligation.</t>
        </is>
      </c>
    </row>
    <row r="24" ht="8" customHeight="1">
      <c r="A24" s="26" t="inlineStr"/>
      <c r="B24" s="27" t="inlineStr"/>
    </row>
    <row r="25" ht="30" customHeight="1">
      <c r="A25" s="26" t="inlineStr">
        <is>
          <t>SHEET 2</t>
        </is>
      </c>
      <c r="B25" s="27" t="inlineStr">
        <is>
          <t>CGT Summary — Automatically aggregates totals and key metrics from the Register. Use this for tax planning and to verify figures before lodgement. Charts provide a visual overview of gains/losses and portfolio composition.</t>
        </is>
      </c>
    </row>
    <row r="26" ht="8" customHeight="1">
      <c r="A26" s="26" t="inlineStr"/>
      <c r="B26" s="27" t="inlineStr"/>
    </row>
    <row r="27" ht="30" customHeight="1">
      <c r="A27" s="26" t="inlineStr">
        <is>
          <t>DISCLAIMER</t>
        </is>
      </c>
      <c r="B27" s="27" t="inlineStr">
        <is>
          <t>This template is provided as a general administrative aid only. It does not constitute tax advice. Always consult a registered tax agent or BAS agent for advice specific to your circumstances.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2026-06-18T12:17:57Z</dcterms:created>
  <dcterms:modified xmlns:dcterms="http://purl.org/dc/terms/" xmlns:xsi="http://www.w3.org/2001/XMLSchema-instance" xsi:type="dcterms:W3CDTF">2026-06-18T12:17:57Z</dcterms:modified>
</cp:coreProperties>
</file>