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ates Tracker" sheetId="1" state="visible" r:id="rId1"/>
    <sheet xmlns:r="http://schemas.openxmlformats.org/officeDocument/2006/relationships" name="Payments" sheetId="2" state="visible" r:id="rId2"/>
    <sheet xmlns:r="http://schemas.openxmlformats.org/officeDocument/2006/relationships" name="Dashboard" sheetId="3" state="visible" r:id="rId3"/>
    <sheet xmlns:r="http://schemas.openxmlformats.org/officeDocument/2006/relationships" name="Instructions" sheetId="4" state="visible" r:id="rId4"/>
  </sheets>
  <definedNames>
    <definedName name="_xlnm.Print_Area" localSheetId="0">'Rates Tracker'!$A$1:$V$13</definedName>
    <definedName name="_xlnm.Print_Area" localSheetId="1">'Payments'!$A$1:$J$13</definedName>
    <definedName name="_xlnm.Print_Area" localSheetId="2">'Dashboard'!$A$1:$Q$102</definedName>
    <definedName name="_xlnm.Print_Area" localSheetId="3">'Instructions'!$A$1:$B$9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dd/mm/yyyy"/>
    <numFmt numFmtId="166" formatCode="0.0%"/>
    <numFmt numFmtId="167" formatCode="0.00&quot;%&quot;"/>
  </numFmts>
  <fonts count="6">
    <font>
      <name val="Calibri"/>
      <family val="2"/>
      <color theme="1"/>
      <sz val="11"/>
      <scheme val="minor"/>
    </font>
    <font>
      <name val="Aptos"/>
      <b val="1"/>
      <color rgb="00FFFFFF"/>
      <sz val="11"/>
    </font>
    <font>
      <name val="Aptos"/>
      <color rgb="001F2937"/>
      <sz val="10"/>
    </font>
    <font>
      <name val="Aptos Display"/>
      <b val="1"/>
      <color rgb="00FFFFFF"/>
      <sz val="16"/>
    </font>
    <font>
      <name val="Aptos"/>
      <b val="1"/>
      <color rgb="001F2937"/>
      <sz val="10"/>
    </font>
    <font>
      <name val="Aptos"/>
      <b val="1"/>
      <color rgb="00FFFFFF"/>
      <sz val="10"/>
    </font>
  </fonts>
  <fills count="10">
    <fill>
      <patternFill/>
    </fill>
    <fill>
      <patternFill patternType="gray125"/>
    </fill>
    <fill>
      <patternFill patternType="solid">
        <fgColor rgb="000F766E"/>
      </patternFill>
    </fill>
    <fill>
      <patternFill patternType="solid">
        <fgColor rgb="00FFFBEB"/>
      </patternFill>
    </fill>
    <fill>
      <patternFill patternType="solid">
        <fgColor rgb="00F3F4F6"/>
      </patternFill>
    </fill>
    <fill>
      <patternFill patternType="solid">
        <fgColor rgb="00F0FDFA"/>
      </patternFill>
    </fill>
    <fill>
      <patternFill patternType="solid">
        <fgColor rgb="0022C55E"/>
      </patternFill>
    </fill>
    <fill>
      <patternFill patternType="solid">
        <fgColor rgb="00DC2626"/>
      </patternFill>
    </fill>
    <fill>
      <patternFill patternType="solid">
        <fgColor rgb="0014B8A6"/>
      </patternFill>
    </fill>
    <fill>
      <patternFill patternType="solid">
        <fgColor rgb="00FFFFFF"/>
      </patternFill>
    </fill>
  </fills>
  <borders count="6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/>
      <top style="thin">
        <color rgb="00D1D5DB"/>
      </top>
      <bottom style="thin">
        <color rgb="00D1D5DB"/>
      </bottom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58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center" vertical="center" wrapText="1"/>
    </xf>
    <xf numFmtId="0" fontId="2" fillId="3" borderId="1" pivotButton="0" quotePrefix="0" xfId="0"/>
    <xf numFmtId="164" fontId="2" fillId="3" borderId="1" applyAlignment="1" pivotButton="0" quotePrefix="0" xfId="0">
      <alignment horizontal="right" vertical="center"/>
    </xf>
    <xf numFmtId="164" fontId="2" fillId="4" borderId="1" applyAlignment="1" pivotButton="0" quotePrefix="0" xfId="0">
      <alignment horizontal="right" vertical="center"/>
    </xf>
    <xf numFmtId="165" fontId="2" fillId="3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left" vertical="center" wrapText="1"/>
    </xf>
    <xf numFmtId="0" fontId="2" fillId="4" borderId="1" applyAlignment="1" pivotButton="0" quotePrefix="0" xfId="0">
      <alignment horizontal="left" vertical="center" wrapText="1"/>
    </xf>
    <xf numFmtId="0" fontId="3" fillId="2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left" vertical="center" wrapText="1"/>
    </xf>
    <xf numFmtId="164" fontId="5" fillId="2" borderId="1" applyAlignment="1" pivotButton="0" quotePrefix="0" xfId="0">
      <alignment horizontal="right" vertical="center"/>
    </xf>
    <xf numFmtId="164" fontId="5" fillId="6" borderId="1" applyAlignment="1" pivotButton="0" quotePrefix="0" xfId="0">
      <alignment horizontal="right" vertical="center"/>
    </xf>
    <xf numFmtId="0" fontId="2" fillId="5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164" fontId="5" fillId="7" borderId="1" applyAlignment="1" pivotButton="0" quotePrefix="0" xfId="0">
      <alignment horizontal="right" vertical="center"/>
    </xf>
    <xf numFmtId="166" fontId="5" fillId="8" borderId="1" applyAlignment="1" pivotButton="0" quotePrefix="0" xfId="0">
      <alignment horizontal="right" vertical="center"/>
    </xf>
    <xf numFmtId="1" fontId="4" fillId="5" borderId="1" applyAlignment="1" pivotButton="0" quotePrefix="0" xfId="0">
      <alignment horizontal="right" vertical="center"/>
    </xf>
    <xf numFmtId="1" fontId="5" fillId="6" borderId="1" applyAlignment="1" pivotButton="0" quotePrefix="0" xfId="0">
      <alignment horizontal="right" vertical="center"/>
    </xf>
    <xf numFmtId="1" fontId="5" fillId="7" borderId="1" applyAlignment="1" pivotButton="0" quotePrefix="0" xfId="0">
      <alignment horizontal="right" vertical="center"/>
    </xf>
    <xf numFmtId="164" fontId="4" fillId="5" borderId="1" applyAlignment="1" pivotButton="0" quotePrefix="0" xfId="0">
      <alignment horizontal="right" vertical="center"/>
    </xf>
    <xf numFmtId="0" fontId="1" fillId="8" borderId="1" applyAlignment="1" pivotButton="0" quotePrefix="0" xfId="0">
      <alignment horizontal="center" vertical="center" wrapText="1"/>
    </xf>
    <xf numFmtId="0" fontId="2" fillId="5" borderId="1" applyAlignment="1" pivotButton="0" quotePrefix="0" xfId="0">
      <alignment horizontal="left" vertical="center" wrapText="1"/>
    </xf>
    <xf numFmtId="0" fontId="2" fillId="9" borderId="1" applyAlignment="1" pivotButton="0" quotePrefix="0" xfId="0">
      <alignment horizontal="left" vertical="center" wrapText="1"/>
    </xf>
    <xf numFmtId="164" fontId="2" fillId="3" borderId="1" applyAlignment="1" pivotButton="0" quotePrefix="0" xfId="0">
      <alignment horizontal="right" vertical="center"/>
    </xf>
    <xf numFmtId="164" fontId="2" fillId="4" borderId="1" applyAlignment="1" pivotButton="0" quotePrefix="0" xfId="0">
      <alignment horizontal="right" vertical="center"/>
    </xf>
    <xf numFmtId="165" fontId="2" fillId="3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164" fontId="5" fillId="2" borderId="1" applyAlignment="1" pivotButton="0" quotePrefix="0" xfId="0">
      <alignment horizontal="right" vertical="center"/>
    </xf>
    <xf numFmtId="164" fontId="5" fillId="6" borderId="1" applyAlignment="1" pivotButton="0" quotePrefix="0" xfId="0">
      <alignment horizontal="right" vertical="center"/>
    </xf>
    <xf numFmtId="164" fontId="5" fillId="7" borderId="1" applyAlignment="1" pivotButton="0" quotePrefix="0" xfId="0">
      <alignment horizontal="right" vertical="center"/>
    </xf>
    <xf numFmtId="166" fontId="5" fillId="8" borderId="1" applyAlignment="1" pivotButton="0" quotePrefix="0" xfId="0">
      <alignment horizontal="right" vertical="center"/>
    </xf>
    <xf numFmtId="164" fontId="4" fillId="5" borderId="1" applyAlignment="1" pivotButton="0" quotePrefix="0" xfId="0">
      <alignment horizontal="right" vertical="center"/>
    </xf>
    <xf numFmtId="0" fontId="1" fillId="2" borderId="1" applyAlignment="1" pivotButton="0" quotePrefix="0" xfId="0">
      <alignment horizontal="center" vertical="center" wrapText="1" shrinkToFit="1"/>
    </xf>
    <xf numFmtId="167" fontId="2" fillId="3" borderId="1" applyAlignment="1" pivotButton="0" quotePrefix="0" xfId="0">
      <alignment horizontal="right" vertical="center"/>
    </xf>
    <xf numFmtId="3" fontId="2" fillId="4" borderId="1" applyAlignment="1" pivotButton="0" quotePrefix="0" xfId="0">
      <alignment horizontal="center" vertical="center" wrapText="1"/>
    </xf>
    <xf numFmtId="10" fontId="2" fillId="4" borderId="1" applyAlignment="1" pivotButton="0" quotePrefix="0" xfId="0">
      <alignment horizontal="left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left" vertical="center" wrapText="1"/>
    </xf>
    <xf numFmtId="164" fontId="5" fillId="2" borderId="1" applyAlignment="1" pivotButton="0" quotePrefix="0" xfId="0">
      <alignment horizontal="right" vertical="center" wrapText="1"/>
    </xf>
    <xf numFmtId="0" fontId="1" fillId="2" borderId="1" applyAlignment="1" pivotButton="0" quotePrefix="0" xfId="0">
      <alignment horizontal="center" vertical="center" wrapText="1"/>
    </xf>
    <xf numFmtId="164" fontId="5" fillId="6" borderId="1" applyAlignment="1" pivotButton="0" quotePrefix="0" xfId="0">
      <alignment horizontal="right" vertical="center" wrapText="1"/>
    </xf>
    <xf numFmtId="0" fontId="2" fillId="5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horizontal="center" vertical="center" wrapText="1"/>
    </xf>
    <xf numFmtId="164" fontId="2" fillId="4" borderId="1" applyAlignment="1" pivotButton="0" quotePrefix="0" xfId="0">
      <alignment horizontal="right" vertical="center" wrapText="1"/>
    </xf>
    <xf numFmtId="0" fontId="2" fillId="4" borderId="1" applyAlignment="1" pivotButton="0" quotePrefix="0" xfId="0">
      <alignment horizontal="left" vertical="center" wrapText="1"/>
    </xf>
    <xf numFmtId="164" fontId="5" fillId="7" borderId="1" applyAlignment="1" pivotButton="0" quotePrefix="0" xfId="0">
      <alignment horizontal="right" vertical="center" wrapText="1"/>
    </xf>
    <xf numFmtId="10" fontId="5" fillId="8" borderId="1" applyAlignment="1" pivotButton="0" quotePrefix="0" xfId="0">
      <alignment horizontal="right" vertical="center" wrapText="1"/>
    </xf>
    <xf numFmtId="1" fontId="4" fillId="5" borderId="1" applyAlignment="1" pivotButton="0" quotePrefix="0" xfId="0">
      <alignment horizontal="right" vertical="center" wrapText="1"/>
    </xf>
    <xf numFmtId="1" fontId="5" fillId="6" borderId="1" applyAlignment="1" pivotButton="0" quotePrefix="0" xfId="0">
      <alignment horizontal="right" vertical="center" wrapText="1"/>
    </xf>
    <xf numFmtId="1" fontId="5" fillId="7" borderId="1" applyAlignment="1" pivotButton="0" quotePrefix="0" xfId="0">
      <alignment horizontal="right" vertical="center" wrapText="1"/>
    </xf>
    <xf numFmtId="164" fontId="4" fillId="5" borderId="1" applyAlignment="1" pivotButton="0" quotePrefix="0" xfId="0">
      <alignment horizontal="right" vertical="center" wrapText="1"/>
    </xf>
    <xf numFmtId="0" fontId="1" fillId="8" borderId="1" applyAlignment="1" pivotButton="0" quotePrefix="0" xfId="0">
      <alignment horizontal="center" vertical="center" wrapText="1"/>
    </xf>
    <xf numFmtId="0" fontId="2" fillId="5" borderId="1" applyAlignment="1" pivotButton="0" quotePrefix="0" xfId="0">
      <alignment horizontal="left" vertical="center" wrapText="1"/>
    </xf>
    <xf numFmtId="0" fontId="2" fillId="9" borderId="1" applyAlignment="1" pivotButton="0" quotePrefix="0" xfId="0">
      <alignment horizontal="left" vertical="center" wrapText="1"/>
    </xf>
  </cellXfs>
  <cellStyles count="1">
    <cellStyle name="Normal" xfId="0" builtinId="0" hidden="0"/>
  </cellStyles>
  <dxfs count="3">
    <dxf>
      <font>
        <name val="Aptos"/>
        <b val="1"/>
        <color rgb="00FFFFFF"/>
        <sz val="10"/>
      </font>
      <fill>
        <patternFill patternType="solid">
          <fgColor rgb="0022C55E"/>
        </patternFill>
      </fill>
    </dxf>
    <dxf>
      <font>
        <name val="Aptos"/>
        <b val="1"/>
        <color rgb="00FFFFFF"/>
        <sz val="10"/>
      </font>
      <fill>
        <patternFill patternType="solid">
          <fgColor rgb="00F59E0B"/>
        </patternFill>
      </fill>
    </dxf>
    <dxf>
      <font>
        <name val="Aptos"/>
        <b val="1"/>
        <color rgb="00FFFFFF"/>
        <sz val="10"/>
      </font>
      <fill>
        <patternFill patternType="solid">
          <fgColor rgb="00DC262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Accounts by payment status</a:t>
            </a:r>
          </a:p>
        </rich>
      </tx>
    </title>
    <plotArea>
      <doughnutChart>
        <varyColors val="1"/>
        <ser>
          <idx val="0"/>
          <order val="0"/>
          <tx>
            <strRef>
              <f>'Dashboard'!E2</f>
            </strRef>
          </tx>
          <spPr>
            <a:ln xmlns:a="http://schemas.openxmlformats.org/drawingml/2006/main">
              <a:prstDash val="solid"/>
            </a:ln>
          </spPr>
          <cat>
            <numRef>
              <f>'Dashboard'!$D$3:$D$6</f>
            </numRef>
          </cat>
          <val>
            <numRef>
              <f>'Dashboard'!$E$3:$E$6</f>
            </numRef>
          </val>
        </ser>
        <firstSliceAng val="0"/>
        <holeSize val="55"/>
      </doughnutChart>
    </plotArea>
    <legend>
      <legendPos val="b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Annual charges and payments by property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'Dashboard'!H2</f>
            </strRef>
          </tx>
          <spPr>
            <a:ln xmlns:a="http://schemas.openxmlformats.org/drawingml/2006/main">
              <a:prstDash val="solid"/>
            </a:ln>
          </spPr>
          <cat>
            <numRef>
              <f>'Dashboard'!$G$3:$G$102</f>
            </numRef>
          </cat>
          <val>
            <numRef>
              <f>'Dashboard'!$H$3:$H$102</f>
            </numRef>
          </val>
        </ser>
        <ser>
          <idx val="1"/>
          <order val="1"/>
          <tx>
            <strRef>
              <f>'Dashboard'!I2</f>
            </strRef>
          </tx>
          <spPr>
            <a:ln xmlns:a="http://schemas.openxmlformats.org/drawingml/2006/main">
              <a:prstDash val="solid"/>
            </a:ln>
          </spPr>
          <cat>
            <numRef>
              <f>'Dashboard'!$G$3:$G$102</f>
            </numRef>
          </cat>
          <val>
            <numRef>
              <f>'Dashboard'!$I$3:$I$102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Property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AUD</a:t>
                </a:r>
              </a:p>
            </rich>
          </tx>
        </title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Outstanding balance by council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'Dashboard'!L2</f>
            </strRef>
          </tx>
          <spPr>
            <a:ln xmlns:a="http://schemas.openxmlformats.org/drawingml/2006/main">
              <a:prstDash val="solid"/>
            </a:ln>
          </spPr>
          <cat>
            <numRef>
              <f>'Dashboard'!$K$3:$K$102</f>
            </numRef>
          </cat>
          <val>
            <numRef>
              <f>'Dashboard'!$L$3:$L$102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AUD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Council</a:t>
                </a:r>
              </a:p>
            </rich>
          </tx>
        </title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0</col>
      <colOff>0</colOff>
      <row>11</row>
      <rowOff>0</rowOff>
    </from>
    <ext cx="504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8</col>
      <colOff>0</colOff>
      <row>11</row>
      <rowOff>0</rowOff>
    </from>
    <ext cx="612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0</col>
      <colOff>0</colOff>
      <row>28</row>
      <rowOff>0</rowOff>
    </from>
    <ext cx="6120000" cy="396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ables/table1.xml><?xml version="1.0" encoding="utf-8"?>
<table xmlns="http://schemas.openxmlformats.org/spreadsheetml/2006/main" id="1" name="RatesTrackerTable" displayName="RatesTrackerTable" ref="A1:V101" headerRowCount="1">
  <autoFilter ref="A1:V101"/>
  <tableColumns count="22">
    <tableColumn id="1" name="Property ID"/>
    <tableColumn id="2" name="Owner / Ratepayer"/>
    <tableColumn id="3" name="Property Address"/>
    <tableColumn id="4" name="Suburb"/>
    <tableColumn id="5" name="State"/>
    <tableColumn id="6" name="Council"/>
    <tableColumn id="7" name="Assessment Number"/>
    <tableColumn id="8" name="Property Type"/>
    <tableColumn id="9" name="Annual Rates (ex GST)"/>
    <tableColumn id="10" name="Waste Charge"/>
    <tableColumn id="11" name="Other Levies"/>
    <tableColumn id="12" name="Total Annual Charge"/>
    <tableColumn id="13" name="Payment Frequency"/>
    <tableColumn id="14" name="Instalment Amount"/>
    <tableColumn id="15" name="First Due Date"/>
    <tableColumn id="16" name="Next Due Date"/>
    <tableColumn id="17" name="Payments Made"/>
    <tableColumn id="18" name="Amount Paid"/>
    <tableColumn id="19" name="Balance Outstanding"/>
    <tableColumn id="20" name="Days Overdue"/>
    <tableColumn id="21" name="Payment Status"/>
    <tableColumn id="22" name="Notes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PaymentsTable" displayName="PaymentsTable" ref="A1:J101" headerRowCount="1">
  <autoFilter ref="A1:J101"/>
  <tableColumns count="10">
    <tableColumn id="1" name="Payment ID"/>
    <tableColumn id="2" name="Property ID"/>
    <tableColumn id="3" name="Payment Date"/>
    <tableColumn id="4" name="Due Date"/>
    <tableColumn id="5" name="Payment Method"/>
    <tableColumn id="6" name="Amount Paid"/>
    <tableColumn id="7" name="Receipt / Reference"/>
    <tableColumn id="8" name="Reconciled?"/>
    <tableColumn id="9" name="Payment Notes"/>
    <tableColumn id="10" name="Ratepayer Nam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V101"/>
  <sheetViews>
    <sheetView showGridLines="0" zoomScale="55" zoomScaleNormal="55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28" customWidth="1" min="3" max="3"/>
    <col width="16" customWidth="1" min="4" max="4"/>
    <col width="10" customWidth="1" min="5" max="5"/>
    <col width="27" customWidth="1" min="6" max="6"/>
    <col width="19" customWidth="1" min="7" max="7"/>
    <col width="15" customWidth="1" min="8" max="8"/>
    <col width="19.38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5" customWidth="1" min="15" max="15"/>
    <col width="15" customWidth="1" min="16" max="16"/>
    <col width="15" customWidth="1" min="17" max="17"/>
    <col width="15" customWidth="1" min="18" max="18"/>
    <col width="18" customWidth="1" min="19" max="19"/>
    <col width="14" customWidth="1" min="20" max="20"/>
    <col width="15" customWidth="1" min="21" max="21"/>
    <col width="31" customWidth="1" min="22" max="22"/>
  </cols>
  <sheetData>
    <row r="1" ht="34" customHeight="1">
      <c r="A1" s="35" t="inlineStr">
        <is>
          <t>Property ID</t>
        </is>
      </c>
      <c r="B1" s="35" t="inlineStr">
        <is>
          <t>Owner / Ratepayer</t>
        </is>
      </c>
      <c r="C1" s="35" t="inlineStr">
        <is>
          <t>Property Address</t>
        </is>
      </c>
      <c r="D1" s="35" t="inlineStr">
        <is>
          <t>Suburb</t>
        </is>
      </c>
      <c r="E1" s="35" t="inlineStr">
        <is>
          <t>State</t>
        </is>
      </c>
      <c r="F1" s="35" t="inlineStr">
        <is>
          <t>Council</t>
        </is>
      </c>
      <c r="G1" s="35" t="inlineStr">
        <is>
          <t>Assessment Number</t>
        </is>
      </c>
      <c r="H1" s="35" t="inlineStr">
        <is>
          <t>Property Type</t>
        </is>
      </c>
      <c r="I1" s="35" t="inlineStr">
        <is>
          <t>Annual Rates (ex GST)</t>
        </is>
      </c>
      <c r="J1" s="35" t="inlineStr">
        <is>
          <t>Waste Charge</t>
        </is>
      </c>
      <c r="K1" s="35" t="inlineStr">
        <is>
          <t>Other Levies</t>
        </is>
      </c>
      <c r="L1" s="35" t="inlineStr">
        <is>
          <t>Total Annual Charge</t>
        </is>
      </c>
      <c r="M1" s="35" t="inlineStr">
        <is>
          <t>Payment Frequency</t>
        </is>
      </c>
      <c r="N1" s="35" t="inlineStr">
        <is>
          <t>Instalment Amount</t>
        </is>
      </c>
      <c r="O1" s="35" t="inlineStr">
        <is>
          <t>First Due Date</t>
        </is>
      </c>
      <c r="P1" s="35" t="inlineStr">
        <is>
          <t>Next Due Date</t>
        </is>
      </c>
      <c r="Q1" s="35" t="inlineStr">
        <is>
          <t>Payments Made</t>
        </is>
      </c>
      <c r="R1" s="35" t="inlineStr">
        <is>
          <t>Amount Paid</t>
        </is>
      </c>
      <c r="S1" s="35" t="inlineStr">
        <is>
          <t>Balance Outstanding</t>
        </is>
      </c>
      <c r="T1" s="35" t="inlineStr">
        <is>
          <t>Days Overdue</t>
        </is>
      </c>
      <c r="U1" s="35" t="inlineStr">
        <is>
          <t>Payment Status</t>
        </is>
      </c>
      <c r="V1" s="35" t="inlineStr">
        <is>
          <t>Notes</t>
        </is>
      </c>
    </row>
    <row r="2">
      <c r="A2" s="2" t="inlineStr">
        <is>
          <t>PR-001</t>
        </is>
      </c>
      <c r="B2" s="3" t="inlineStr">
        <is>
          <t>Jack Thompson</t>
        </is>
      </c>
      <c r="C2" s="3" t="inlineStr">
        <is>
          <t>14 Seabreeze Avenue</t>
        </is>
      </c>
      <c r="D2" s="3" t="inlineStr">
        <is>
          <t>Newcastle</t>
        </is>
      </c>
      <c r="E2" s="2" t="inlineStr">
        <is>
          <t>NSW</t>
        </is>
      </c>
      <c r="F2" s="3" t="inlineStr">
        <is>
          <t>Newcastle City Council</t>
        </is>
      </c>
      <c r="G2" s="2" t="inlineStr">
        <is>
          <t>NCC-261845</t>
        </is>
      </c>
      <c r="H2" s="2" t="inlineStr">
        <is>
          <t>House</t>
        </is>
      </c>
      <c r="I2" s="36" t="n">
        <v>2350</v>
      </c>
      <c r="J2" s="25" t="n">
        <v>410</v>
      </c>
      <c r="K2" s="25" t="n">
        <v>75</v>
      </c>
      <c r="L2" s="26">
        <f>IF(A2="","",SUM(I2:K2))</f>
        <v/>
      </c>
      <c r="M2" s="2" t="inlineStr">
        <is>
          <t>Quarterly</t>
        </is>
      </c>
      <c r="N2" s="26">
        <f>IF(A2="","",IF(M2="Quarterly",L2/4,IF(M2="Monthly",L2/12,L2)))</f>
        <v/>
      </c>
      <c r="O2" s="27" t="n">
        <v>46175</v>
      </c>
      <c r="P2" s="27" t="n">
        <v>46266</v>
      </c>
      <c r="Q2" s="7">
        <f>IF(A2="","",COUNTIF('Payments'!$B$2:$B$101,A2))</f>
        <v/>
      </c>
      <c r="R2" s="26">
        <f>IF(A2="","",SUMIF('Payments'!$B$2:$B$101,A2,'Payments'!$F$2:$F$101))</f>
        <v/>
      </c>
      <c r="S2" s="26">
        <f>IF(A2="","",MAX(0,L2-R2))</f>
        <v/>
      </c>
      <c r="T2" s="37">
        <f>IF(OR(A2="",P2=""),"",IF(AND(S2&gt;0,TODAY()&gt;P2),TODAY()-P2,0))</f>
        <v/>
      </c>
      <c r="U2" s="7">
        <f>IF(A2="","",IF(S2=0,"Paid",IF(T2&gt;0,"Overdue",IF(S2&lt;L2,"Part-paid","Due"))))</f>
        <v/>
      </c>
      <c r="V2" s="3" t="inlineStr">
        <is>
          <t>Quarterly instalment plan.</t>
        </is>
      </c>
    </row>
    <row r="3">
      <c r="A3" s="2" t="inlineStr">
        <is>
          <t>PR-002</t>
        </is>
      </c>
      <c r="B3" s="3" t="inlineStr">
        <is>
          <t>Olivia Martin</t>
        </is>
      </c>
      <c r="C3" s="3" t="inlineStr">
        <is>
          <t>28 Lonsdale Street</t>
        </is>
      </c>
      <c r="D3" s="3" t="inlineStr">
        <is>
          <t>Melbourne</t>
        </is>
      </c>
      <c r="E3" s="2" t="inlineStr">
        <is>
          <t>VIC</t>
        </is>
      </c>
      <c r="F3" s="3" t="inlineStr">
        <is>
          <t>City of Melbourne</t>
        </is>
      </c>
      <c r="G3" s="2" t="inlineStr">
        <is>
          <t>MEL-261904</t>
        </is>
      </c>
      <c r="H3" s="2" t="inlineStr">
        <is>
          <t>Apartment</t>
        </is>
      </c>
      <c r="I3" s="36" t="n">
        <v>3100</v>
      </c>
      <c r="J3" s="25" t="n">
        <v>460</v>
      </c>
      <c r="K3" s="25" t="n">
        <v>120</v>
      </c>
      <c r="L3" s="26">
        <f>IF(A3="","",SUM(I3:K3))</f>
        <v/>
      </c>
      <c r="M3" s="2" t="inlineStr">
        <is>
          <t>Monthly</t>
        </is>
      </c>
      <c r="N3" s="26">
        <f>IF(A3="","",IF(M3="Quarterly",L3/4,IF(M3="Monthly",L3/12,L3)))</f>
        <v/>
      </c>
      <c r="O3" s="27" t="n">
        <v>46220</v>
      </c>
      <c r="P3" s="27" t="n">
        <v>46311</v>
      </c>
      <c r="Q3" s="7">
        <f>IF(A3="","",COUNTIF('Payments'!$B$2:$B$101,A3))</f>
        <v/>
      </c>
      <c r="R3" s="26">
        <f>IF(A3="","",SUMIF('Payments'!$B$2:$B$101,A3,'Payments'!$F$2:$F$101))</f>
        <v/>
      </c>
      <c r="S3" s="26">
        <f>IF(A3="","",MAX(0,L3-R3))</f>
        <v/>
      </c>
      <c r="T3" s="37">
        <f>IF(OR(A3="",P3=""),"",IF(AND(S3&gt;0,TODAY()&gt;P3),TODAY()-P3,0))</f>
        <v/>
      </c>
      <c r="U3" s="7">
        <f>IF(A3="","",IF(S3=0,"Paid",IF(T3&gt;0,"Overdue",IF(S3&lt;L3,"Part-paid","Due"))))</f>
        <v/>
      </c>
      <c r="V3" s="3" t="inlineStr">
        <is>
          <t>Paid in advance by direct debit.</t>
        </is>
      </c>
    </row>
    <row r="4">
      <c r="A4" s="2" t="inlineStr">
        <is>
          <t>PR-003</t>
        </is>
      </c>
      <c r="B4" s="3" t="inlineStr">
        <is>
          <t>Liam Wilson</t>
        </is>
      </c>
      <c r="C4" s="3" t="inlineStr">
        <is>
          <t>6 Rivergum Close</t>
        </is>
      </c>
      <c r="D4" s="3" t="inlineStr">
        <is>
          <t>Brisbane</t>
        </is>
      </c>
      <c r="E4" s="2" t="inlineStr">
        <is>
          <t>QLD</t>
        </is>
      </c>
      <c r="F4" s="3" t="inlineStr">
        <is>
          <t>Brisbane City Council</t>
        </is>
      </c>
      <c r="G4" s="2" t="inlineStr">
        <is>
          <t>BCC-262178</t>
        </is>
      </c>
      <c r="H4" s="2" t="inlineStr">
        <is>
          <t>House</t>
        </is>
      </c>
      <c r="I4" s="36" t="n">
        <v>2780</v>
      </c>
      <c r="J4" s="25" t="n">
        <v>390</v>
      </c>
      <c r="K4" s="25" t="n">
        <v>60</v>
      </c>
      <c r="L4" s="26">
        <f>IF(A4="","",SUM(I4:K4))</f>
        <v/>
      </c>
      <c r="M4" s="2" t="inlineStr">
        <is>
          <t>Quarterly</t>
        </is>
      </c>
      <c r="N4" s="26">
        <f>IF(A4="","",IF(M4="Quarterly",L4/4,IF(M4="Monthly",L4/12,L4)))</f>
        <v/>
      </c>
      <c r="O4" s="27" t="n">
        <v>46144</v>
      </c>
      <c r="P4" s="27" t="n">
        <v>46235</v>
      </c>
      <c r="Q4" s="7">
        <f>IF(A4="","",COUNTIF('Payments'!$B$2:$B$101,A4))</f>
        <v/>
      </c>
      <c r="R4" s="26">
        <f>IF(A4="","",SUMIF('Payments'!$B$2:$B$101,A4,'Payments'!$F$2:$F$101))</f>
        <v/>
      </c>
      <c r="S4" s="26">
        <f>IF(A4="","",MAX(0,L4-R4))</f>
        <v/>
      </c>
      <c r="T4" s="37">
        <f>IF(OR(A4="",P4=""),"",IF(AND(S4&gt;0,TODAY()&gt;P4),TODAY()-P4,0))</f>
        <v/>
      </c>
      <c r="U4" s="7">
        <f>IF(A4="","",IF(S4=0,"Paid",IF(T4&gt;0,"Overdue",IF(S4&lt;L4,"Part-paid","Due"))))</f>
        <v/>
      </c>
      <c r="V4" s="3" t="inlineStr">
        <is>
          <t>Follow up outstanding balance.</t>
        </is>
      </c>
    </row>
    <row r="5">
      <c r="A5" s="2" t="inlineStr">
        <is>
          <t>PR-004</t>
        </is>
      </c>
      <c r="B5" s="3" t="inlineStr">
        <is>
          <t>Charlotte Brown</t>
        </is>
      </c>
      <c r="C5" s="3" t="inlineStr">
        <is>
          <t>19 Kings Park Road</t>
        </is>
      </c>
      <c r="D5" s="3" t="inlineStr">
        <is>
          <t>Perth</t>
        </is>
      </c>
      <c r="E5" s="2" t="inlineStr">
        <is>
          <t>WA</t>
        </is>
      </c>
      <c r="F5" s="3" t="inlineStr">
        <is>
          <t>City of Perth</t>
        </is>
      </c>
      <c r="G5" s="2" t="inlineStr">
        <is>
          <t>COP-261556</t>
        </is>
      </c>
      <c r="H5" s="2" t="inlineStr">
        <is>
          <t>Townhouse</t>
        </is>
      </c>
      <c r="I5" s="36" t="n">
        <v>3450</v>
      </c>
      <c r="J5" s="25" t="n">
        <v>500</v>
      </c>
      <c r="K5" s="25" t="n">
        <v>100</v>
      </c>
      <c r="L5" s="26">
        <f>IF(A5="","",SUM(I5:K5))</f>
        <v/>
      </c>
      <c r="M5" s="2" t="inlineStr">
        <is>
          <t>Quarterly</t>
        </is>
      </c>
      <c r="N5" s="26">
        <f>IF(A5="","",IF(M5="Quarterly",L5/4,IF(M5="Monthly",L5/12,L5)))</f>
        <v/>
      </c>
      <c r="O5" s="27" t="n">
        <v>46256</v>
      </c>
      <c r="P5" s="27" t="n">
        <v>46347</v>
      </c>
      <c r="Q5" s="7">
        <f>IF(A5="","",COUNTIF('Payments'!$B$2:$B$101,A5))</f>
        <v/>
      </c>
      <c r="R5" s="26">
        <f>IF(A5="","",SUMIF('Payments'!$B$2:$B$101,A5,'Payments'!$F$2:$F$101))</f>
        <v/>
      </c>
      <c r="S5" s="26">
        <f>IF(A5="","",MAX(0,L5-R5))</f>
        <v/>
      </c>
      <c r="T5" s="37">
        <f>IF(OR(A5="",P5=""),"",IF(AND(S5&gt;0,TODAY()&gt;P5),TODAY()-P5,0))</f>
        <v/>
      </c>
      <c r="U5" s="7">
        <f>IF(A5="","",IF(S5=0,"Paid",IF(T5&gt;0,"Overdue",IF(S5&lt;L5,"Part-paid","Due"))))</f>
        <v/>
      </c>
      <c r="V5" s="3" t="inlineStr">
        <is>
          <t>Part payment received.</t>
        </is>
      </c>
    </row>
    <row r="6">
      <c r="A6" s="2" t="inlineStr">
        <is>
          <t>PR-005</t>
        </is>
      </c>
      <c r="B6" s="3" t="inlineStr">
        <is>
          <t>Noah Taylor</t>
        </is>
      </c>
      <c r="C6" s="3" t="inlineStr">
        <is>
          <t>3 Wakefield Terrace</t>
        </is>
      </c>
      <c r="D6" s="3" t="inlineStr">
        <is>
          <t>Adelaide</t>
        </is>
      </c>
      <c r="E6" s="2" t="inlineStr">
        <is>
          <t>SA</t>
        </is>
      </c>
      <c r="F6" s="3" t="inlineStr">
        <is>
          <t>City of Adelaide</t>
        </is>
      </c>
      <c r="G6" s="2" t="inlineStr">
        <is>
          <t>COA-262401</t>
        </is>
      </c>
      <c r="H6" s="2" t="inlineStr">
        <is>
          <t>Unit</t>
        </is>
      </c>
      <c r="I6" s="36" t="n">
        <v>2200</v>
      </c>
      <c r="J6" s="25" t="n">
        <v>320</v>
      </c>
      <c r="K6" s="25" t="n">
        <v>0</v>
      </c>
      <c r="L6" s="26">
        <f>IF(A6="","",SUM(I6:K6))</f>
        <v/>
      </c>
      <c r="M6" s="2" t="inlineStr">
        <is>
          <t>Annual</t>
        </is>
      </c>
      <c r="N6" s="26">
        <f>IF(A6="","",IF(M6="Quarterly",L6/4,IF(M6="Monthly",L6/12,L6)))</f>
        <v/>
      </c>
      <c r="O6" s="27" t="n">
        <v>46235</v>
      </c>
      <c r="P6" s="27" t="n">
        <v>46326</v>
      </c>
      <c r="Q6" s="7">
        <f>IF(A6="","",COUNTIF('Payments'!$B$2:$B$101,A6))</f>
        <v/>
      </c>
      <c r="R6" s="26">
        <f>IF(A6="","",SUMIF('Payments'!$B$2:$B$101,A6,'Payments'!$F$2:$F$101))</f>
        <v/>
      </c>
      <c r="S6" s="26">
        <f>IF(A6="","",MAX(0,L6-R6))</f>
        <v/>
      </c>
      <c r="T6" s="37">
        <f>IF(OR(A6="",P6=""),"",IF(AND(S6&gt;0,TODAY()&gt;P6),TODAY()-P6,0))</f>
        <v/>
      </c>
      <c r="U6" s="7">
        <f>IF(A6="","",IF(S6=0,"Paid",IF(T6&gt;0,"Overdue",IF(S6&lt;L6,"Part-paid","Due"))))</f>
        <v/>
      </c>
      <c r="V6" s="3" t="inlineStr">
        <is>
          <t>Awaiting annual payment.</t>
        </is>
      </c>
    </row>
    <row r="7">
      <c r="A7" s="2" t="inlineStr">
        <is>
          <t>PR-006</t>
        </is>
      </c>
      <c r="B7" s="3" t="inlineStr">
        <is>
          <t>Mia Anderson</t>
        </is>
      </c>
      <c r="C7" s="3" t="inlineStr">
        <is>
          <t>41 Coral Way</t>
        </is>
      </c>
      <c r="D7" s="3" t="inlineStr">
        <is>
          <t>Gold Coast</t>
        </is>
      </c>
      <c r="E7" s="2" t="inlineStr">
        <is>
          <t>QLD</t>
        </is>
      </c>
      <c r="F7" s="3" t="inlineStr">
        <is>
          <t>City of Gold Coast</t>
        </is>
      </c>
      <c r="G7" s="2" t="inlineStr">
        <is>
          <t>GCC-261788</t>
        </is>
      </c>
      <c r="H7" s="2" t="inlineStr">
        <is>
          <t>House</t>
        </is>
      </c>
      <c r="I7" s="36" t="n">
        <v>2950</v>
      </c>
      <c r="J7" s="25" t="n">
        <v>480</v>
      </c>
      <c r="K7" s="25" t="n">
        <v>150</v>
      </c>
      <c r="L7" s="26">
        <f>IF(A7="","",SUM(I7:K7))</f>
        <v/>
      </c>
      <c r="M7" s="2" t="inlineStr">
        <is>
          <t>Quarterly</t>
        </is>
      </c>
      <c r="N7" s="26">
        <f>IF(A7="","",IF(M7="Quarterly",L7/4,IF(M7="Monthly",L7/12,L7)))</f>
        <v/>
      </c>
      <c r="O7" s="27" t="n">
        <v>46180</v>
      </c>
      <c r="P7" s="27" t="n">
        <v>46271</v>
      </c>
      <c r="Q7" s="7">
        <f>IF(A7="","",COUNTIF('Payments'!$B$2:$B$101,A7))</f>
        <v/>
      </c>
      <c r="R7" s="26">
        <f>IF(A7="","",SUMIF('Payments'!$B$2:$B$101,A7,'Payments'!$F$2:$F$101))</f>
        <v/>
      </c>
      <c r="S7" s="26">
        <f>IF(A7="","",MAX(0,L7-R7))</f>
        <v/>
      </c>
      <c r="T7" s="37">
        <f>IF(OR(A7="",P7=""),"",IF(AND(S7&gt;0,TODAY()&gt;P7),TODAY()-P7,0))</f>
        <v/>
      </c>
      <c r="U7" s="7">
        <f>IF(A7="","",IF(S7=0,"Paid",IF(T7&gt;0,"Overdue",IF(S7&lt;L7,"Part-paid","Due"))))</f>
        <v/>
      </c>
      <c r="V7" s="3" t="inlineStr">
        <is>
          <t>Reminder notice may be required.</t>
        </is>
      </c>
    </row>
    <row r="8">
      <c r="A8" s="2" t="inlineStr">
        <is>
          <t>PR-007</t>
        </is>
      </c>
      <c r="B8" s="3" t="inlineStr">
        <is>
          <t>Ethan Harris</t>
        </is>
      </c>
      <c r="C8" s="3" t="inlineStr">
        <is>
          <t>12 Constitution Avenue</t>
        </is>
      </c>
      <c r="D8" s="3" t="inlineStr">
        <is>
          <t>Canberra</t>
        </is>
      </c>
      <c r="E8" s="2" t="inlineStr">
        <is>
          <t>ACT</t>
        </is>
      </c>
      <c r="F8" s="3" t="inlineStr">
        <is>
          <t>ACT Government</t>
        </is>
      </c>
      <c r="G8" s="2" t="inlineStr">
        <is>
          <t>ACT-262055</t>
        </is>
      </c>
      <c r="H8" s="2" t="inlineStr">
        <is>
          <t>Apartment</t>
        </is>
      </c>
      <c r="I8" s="36" t="n">
        <v>1850</v>
      </c>
      <c r="J8" s="25" t="n">
        <v>280</v>
      </c>
      <c r="K8" s="25" t="n">
        <v>0</v>
      </c>
      <c r="L8" s="26">
        <f>IF(A8="","",SUM(I8:K8))</f>
        <v/>
      </c>
      <c r="M8" s="2" t="inlineStr">
        <is>
          <t>Monthly</t>
        </is>
      </c>
      <c r="N8" s="26">
        <f>IF(A8="","",IF(M8="Quarterly",L8/4,IF(M8="Monthly",L8/12,L8)))</f>
        <v/>
      </c>
      <c r="O8" s="27" t="n">
        <v>46262</v>
      </c>
      <c r="P8" s="27" t="n">
        <v>46353</v>
      </c>
      <c r="Q8" s="7">
        <f>IF(A8="","",COUNTIF('Payments'!$B$2:$B$101,A8))</f>
        <v/>
      </c>
      <c r="R8" s="26">
        <f>IF(A8="","",SUMIF('Payments'!$B$2:$B$101,A8,'Payments'!$F$2:$F$101))</f>
        <v/>
      </c>
      <c r="S8" s="26">
        <f>IF(A8="","",MAX(0,L8-R8))</f>
        <v/>
      </c>
      <c r="T8" s="37">
        <f>IF(OR(A8="",P8=""),"",IF(AND(S8&gt;0,TODAY()&gt;P8),TODAY()-P8,0))</f>
        <v/>
      </c>
      <c r="U8" s="7">
        <f>IF(A8="","",IF(S8=0,"Paid",IF(T8&gt;0,"Overdue",IF(S8&lt;L8,"Part-paid","Due"))))</f>
        <v/>
      </c>
      <c r="V8" s="3" t="inlineStr">
        <is>
          <t>Paid in full.</t>
        </is>
      </c>
    </row>
    <row r="9">
      <c r="A9" s="2" t="inlineStr">
        <is>
          <t>PR-008</t>
        </is>
      </c>
      <c r="B9" s="3" t="inlineStr">
        <is>
          <t>Ruby Campbell</t>
        </is>
      </c>
      <c r="C9" s="3" t="inlineStr">
        <is>
          <t>9 Salamanca Place</t>
        </is>
      </c>
      <c r="D9" s="3" t="inlineStr">
        <is>
          <t>Hobart</t>
        </is>
      </c>
      <c r="E9" s="2" t="inlineStr">
        <is>
          <t>TAS</t>
        </is>
      </c>
      <c r="F9" s="3" t="inlineStr">
        <is>
          <t>Hobart City Council</t>
        </is>
      </c>
      <c r="G9" s="2" t="inlineStr">
        <is>
          <t>HCC-261633</t>
        </is>
      </c>
      <c r="H9" s="2" t="inlineStr">
        <is>
          <t>House</t>
        </is>
      </c>
      <c r="I9" s="36" t="n">
        <v>2600</v>
      </c>
      <c r="J9" s="25" t="n">
        <v>420</v>
      </c>
      <c r="K9" s="25" t="n">
        <v>85</v>
      </c>
      <c r="L9" s="26">
        <f>IF(A9="","",SUM(I9:K9))</f>
        <v/>
      </c>
      <c r="M9" s="2" t="inlineStr">
        <is>
          <t>Quarterly</t>
        </is>
      </c>
      <c r="N9" s="26">
        <f>IF(A9="","",IF(M9="Quarterly",L9/4,IF(M9="Monthly",L9/12,L9)))</f>
        <v/>
      </c>
      <c r="O9" s="27" t="n">
        <v>46246</v>
      </c>
      <c r="P9" s="27" t="n">
        <v>46337</v>
      </c>
      <c r="Q9" s="7">
        <f>IF(A9="","",COUNTIF('Payments'!$B$2:$B$101,A9))</f>
        <v/>
      </c>
      <c r="R9" s="26">
        <f>IF(A9="","",SUMIF('Payments'!$B$2:$B$101,A9,'Payments'!$F$2:$F$101))</f>
        <v/>
      </c>
      <c r="S9" s="26">
        <f>IF(A9="","",MAX(0,L9-R9))</f>
        <v/>
      </c>
      <c r="T9" s="37">
        <f>IF(OR(A9="",P9=""),"",IF(AND(S9&gt;0,TODAY()&gt;P9),TODAY()-P9,0))</f>
        <v/>
      </c>
      <c r="U9" s="7">
        <f>IF(A9="","",IF(S9=0,"Paid",IF(T9&gt;0,"Overdue",IF(S9&lt;L9,"Part-paid","Due"))))</f>
        <v/>
      </c>
      <c r="V9" s="3" t="inlineStr">
        <is>
          <t>Part payment received.</t>
        </is>
      </c>
    </row>
    <row r="10">
      <c r="A10" s="2" t="inlineStr">
        <is>
          <t>PR-009</t>
        </is>
      </c>
      <c r="B10" s="3" t="inlineStr">
        <is>
          <t>Cooper Mitchell</t>
        </is>
      </c>
      <c r="C10" s="3" t="inlineStr">
        <is>
          <t>52 Crown Street</t>
        </is>
      </c>
      <c r="D10" s="3" t="inlineStr">
        <is>
          <t>Wollongong</t>
        </is>
      </c>
      <c r="E10" s="2" t="inlineStr">
        <is>
          <t>NSW</t>
        </is>
      </c>
      <c r="F10" s="3" t="inlineStr">
        <is>
          <t>Wollongong City Council</t>
        </is>
      </c>
      <c r="G10" s="2" t="inlineStr">
        <is>
          <t>WCC-262789</t>
        </is>
      </c>
      <c r="H10" s="2" t="inlineStr">
        <is>
          <t>House</t>
        </is>
      </c>
      <c r="I10" s="36" t="n">
        <v>3300</v>
      </c>
      <c r="J10" s="25" t="n">
        <v>510</v>
      </c>
      <c r="K10" s="25" t="n">
        <v>180</v>
      </c>
      <c r="L10" s="26">
        <f>IF(A10="","",SUM(I10:K10))</f>
        <v/>
      </c>
      <c r="M10" s="2" t="inlineStr">
        <is>
          <t>Quarterly</t>
        </is>
      </c>
      <c r="N10" s="26">
        <f>IF(A10="","",IF(M10="Quarterly",L10/4,IF(M10="Monthly",L10/12,L10)))</f>
        <v/>
      </c>
      <c r="O10" s="27" t="n">
        <v>46186</v>
      </c>
      <c r="P10" s="27" t="n">
        <v>46277</v>
      </c>
      <c r="Q10" s="7">
        <f>IF(A10="","",COUNTIF('Payments'!$B$2:$B$101,A10))</f>
        <v/>
      </c>
      <c r="R10" s="26">
        <f>IF(A10="","",SUMIF('Payments'!$B$2:$B$101,A10,'Payments'!$F$2:$F$101))</f>
        <v/>
      </c>
      <c r="S10" s="26">
        <f>IF(A10="","",MAX(0,L10-R10))</f>
        <v/>
      </c>
      <c r="T10" s="37">
        <f>IF(OR(A10="",P10=""),"",IF(AND(S10&gt;0,TODAY()&gt;P10),TODAY()-P10,0))</f>
        <v/>
      </c>
      <c r="U10" s="7">
        <f>IF(A10="","",IF(S10=0,"Paid",IF(T10&gt;0,"Overdue",IF(S10&lt;L10,"Part-paid","Due"))))</f>
        <v/>
      </c>
      <c r="V10" s="3" t="inlineStr">
        <is>
          <t>Payment not yet received.</t>
        </is>
      </c>
    </row>
    <row r="11">
      <c r="A11" s="2" t="inlineStr">
        <is>
          <t>PR-010</t>
        </is>
      </c>
      <c r="B11" s="3" t="inlineStr">
        <is>
          <t>Isla Roberts</t>
        </is>
      </c>
      <c r="C11" s="3" t="inlineStr">
        <is>
          <t>88 Oxford Street</t>
        </is>
      </c>
      <c r="D11" s="3" t="inlineStr">
        <is>
          <t>Sydney</t>
        </is>
      </c>
      <c r="E11" s="2" t="inlineStr">
        <is>
          <t>NSW</t>
        </is>
      </c>
      <c r="F11" s="3" t="inlineStr">
        <is>
          <t>City of Sydney</t>
        </is>
      </c>
      <c r="G11" s="2" t="inlineStr">
        <is>
          <t>COS-261947</t>
        </is>
      </c>
      <c r="H11" s="2" t="inlineStr">
        <is>
          <t>Apartment</t>
        </is>
      </c>
      <c r="I11" s="36" t="n">
        <v>3900</v>
      </c>
      <c r="J11" s="25" t="n">
        <v>520</v>
      </c>
      <c r="K11" s="25" t="n">
        <v>140</v>
      </c>
      <c r="L11" s="26">
        <f>IF(A11="","",SUM(I11:K11))</f>
        <v/>
      </c>
      <c r="M11" s="2" t="inlineStr">
        <is>
          <t>Monthly</t>
        </is>
      </c>
      <c r="N11" s="26">
        <f>IF(A11="","",IF(M11="Quarterly",L11/4,IF(M11="Monthly",L11/12,L11)))</f>
        <v/>
      </c>
      <c r="O11" s="27" t="n">
        <v>46267</v>
      </c>
      <c r="P11" s="27" t="n">
        <v>46358</v>
      </c>
      <c r="Q11" s="7">
        <f>IF(A11="","",COUNTIF('Payments'!$B$2:$B$101,A11))</f>
        <v/>
      </c>
      <c r="R11" s="26">
        <f>IF(A11="","",SUMIF('Payments'!$B$2:$B$101,A11,'Payments'!$F$2:$F$101))</f>
        <v/>
      </c>
      <c r="S11" s="26">
        <f>IF(A11="","",MAX(0,L11-R11))</f>
        <v/>
      </c>
      <c r="T11" s="37">
        <f>IF(OR(A11="",P11=""),"",IF(AND(S11&gt;0,TODAY()&gt;P11),TODAY()-P11,0))</f>
        <v/>
      </c>
      <c r="U11" s="7">
        <f>IF(A11="","",IF(S11=0,"Paid",IF(T11&gt;0,"Overdue",IF(S11&lt;L11,"Part-paid","Due"))))</f>
        <v/>
      </c>
      <c r="V11" s="3" t="inlineStr">
        <is>
          <t>Paid in full across two payments.</t>
        </is>
      </c>
    </row>
    <row r="12">
      <c r="A12" s="2" t="n"/>
      <c r="B12" s="3" t="n"/>
      <c r="C12" s="3" t="n"/>
      <c r="D12" s="3" t="n"/>
      <c r="E12" s="2" t="n"/>
      <c r="F12" s="3" t="n"/>
      <c r="G12" s="2" t="n"/>
      <c r="H12" s="2" t="n"/>
      <c r="I12" s="25" t="n"/>
      <c r="J12" s="25" t="n"/>
      <c r="K12" s="25" t="n"/>
      <c r="L12" s="26">
        <f>IF(A12="","",SUM(I12:K12))</f>
        <v/>
      </c>
      <c r="M12" s="2" t="n"/>
      <c r="N12" s="26">
        <f>IF(A12="","",IF(M12="Quarterly",L12/4,IF(M12="Monthly",L12/12,L12)))</f>
        <v/>
      </c>
      <c r="O12" s="27" t="n"/>
      <c r="P12" s="27" t="n"/>
      <c r="Q12" s="7">
        <f>IF(A12="","",COUNTIF('Payments'!$B$2:$B$101,A12))</f>
        <v/>
      </c>
      <c r="R12" s="26">
        <f>IF(A12="","",SUMIF('Payments'!$B$2:$B$101,A12,'Payments'!$F$2:$F$101))</f>
        <v/>
      </c>
      <c r="S12" s="26">
        <f>IF(A12="","",MAX(0,L12-R12))</f>
        <v/>
      </c>
      <c r="T12" s="37">
        <f>IF(OR(A12="",P12=""),"",IF(AND(S12&gt;0,TODAY()&gt;P12),TODAY()-P12,0))</f>
        <v/>
      </c>
      <c r="U12" s="7">
        <f>IF(A12="","",IF(S12=0,"Paid",IF(T12&gt;0,"Overdue",IF(S12&lt;L12,"Part-paid","Due"))))</f>
        <v/>
      </c>
      <c r="V12" s="3" t="n"/>
    </row>
    <row r="13">
      <c r="A13" s="2" t="n"/>
      <c r="B13" s="3" t="n"/>
      <c r="C13" s="3" t="n"/>
      <c r="D13" s="3" t="n"/>
      <c r="E13" s="2" t="n"/>
      <c r="F13" s="3" t="n"/>
      <c r="G13" s="2" t="n"/>
      <c r="H13" s="2" t="n"/>
      <c r="I13" s="25" t="n"/>
      <c r="J13" s="25" t="n"/>
      <c r="K13" s="25" t="n"/>
      <c r="L13" s="26">
        <f>IF(A13="","",SUM(I13:K13))</f>
        <v/>
      </c>
      <c r="M13" s="2" t="n"/>
      <c r="N13" s="26">
        <f>IF(A13="","",IF(M13="Quarterly",L13/4,IF(M13="Monthly",L13/12,L13)))</f>
        <v/>
      </c>
      <c r="O13" s="27" t="n"/>
      <c r="P13" s="27" t="n"/>
      <c r="Q13" s="7">
        <f>IF(A13="","",COUNTIF('Payments'!$B$2:$B$101,A13))</f>
        <v/>
      </c>
      <c r="R13" s="26">
        <f>IF(A13="","",SUMIF('Payments'!$B$2:$B$101,A13,'Payments'!$F$2:$F$101))</f>
        <v/>
      </c>
      <c r="S13" s="26">
        <f>IF(A13="","",MAX(0,L13-R13))</f>
        <v/>
      </c>
      <c r="T13" s="37">
        <f>IF(OR(A13="",P13=""),"",IF(AND(S13&gt;0,TODAY()&gt;P13),TODAY()-P13,0))</f>
        <v/>
      </c>
      <c r="U13" s="7">
        <f>IF(A13="","",IF(S13=0,"Paid",IF(T13&gt;0,"Overdue",IF(S13&lt;L13,"Part-paid","Due"))))</f>
        <v/>
      </c>
      <c r="V13" s="3" t="n"/>
    </row>
    <row r="14">
      <c r="A14" s="2" t="n"/>
      <c r="B14" s="3" t="n"/>
      <c r="C14" s="3" t="n"/>
      <c r="D14" s="3" t="n"/>
      <c r="E14" s="2" t="n"/>
      <c r="F14" s="3" t="n"/>
      <c r="G14" s="2" t="n"/>
      <c r="H14" s="2" t="n"/>
      <c r="I14" s="25" t="n"/>
      <c r="J14" s="25" t="n"/>
      <c r="K14" s="25" t="n"/>
      <c r="L14" s="26">
        <f>IF(A14="","",SUM(I14:K14))</f>
        <v/>
      </c>
      <c r="M14" s="2" t="n"/>
      <c r="N14" s="26">
        <f>IF(A14="","",IF(M14="Quarterly",L14/4,IF(M14="Monthly",L14/12,L14)))</f>
        <v/>
      </c>
      <c r="O14" s="27" t="n"/>
      <c r="P14" s="27" t="n"/>
      <c r="Q14" s="7">
        <f>IF(A14="","",COUNTIF('Payments'!$B$2:$B$101,A14))</f>
        <v/>
      </c>
      <c r="R14" s="26">
        <f>IF(A14="","",SUMIF('Payments'!$B$2:$B$101,A14,'Payments'!$F$2:$F$101))</f>
        <v/>
      </c>
      <c r="S14" s="26">
        <f>IF(A14="","",MAX(0,L14-R14))</f>
        <v/>
      </c>
      <c r="T14" s="37">
        <f>IF(OR(A14="",P14=""),"",IF(AND(S14&gt;0,TODAY()&gt;P14),TODAY()-P14,0))</f>
        <v/>
      </c>
      <c r="U14" s="7">
        <f>IF(A14="","",IF(S14=0,"Paid",IF(T14&gt;0,"Overdue",IF(S14&lt;L14,"Part-paid","Due"))))</f>
        <v/>
      </c>
      <c r="V14" s="3" t="n"/>
    </row>
    <row r="15">
      <c r="A15" s="2" t="n"/>
      <c r="B15" s="3" t="n"/>
      <c r="C15" s="3" t="n"/>
      <c r="D15" s="3" t="n"/>
      <c r="E15" s="2" t="n"/>
      <c r="F15" s="3" t="n"/>
      <c r="G15" s="2" t="n"/>
      <c r="H15" s="2" t="n"/>
      <c r="I15" s="25" t="n"/>
      <c r="J15" s="25" t="n"/>
      <c r="K15" s="25" t="n"/>
      <c r="L15" s="26">
        <f>IF(A15="","",SUM(I15:K15))</f>
        <v/>
      </c>
      <c r="M15" s="2" t="n"/>
      <c r="N15" s="26">
        <f>IF(A15="","",IF(M15="Quarterly",L15/4,IF(M15="Monthly",L15/12,L15)))</f>
        <v/>
      </c>
      <c r="O15" s="27" t="n"/>
      <c r="P15" s="27" t="n"/>
      <c r="Q15" s="7">
        <f>IF(A15="","",COUNTIF('Payments'!$B$2:$B$101,A15))</f>
        <v/>
      </c>
      <c r="R15" s="26">
        <f>IF(A15="","",SUMIF('Payments'!$B$2:$B$101,A15,'Payments'!$F$2:$F$101))</f>
        <v/>
      </c>
      <c r="S15" s="26">
        <f>IF(A15="","",MAX(0,L15-R15))</f>
        <v/>
      </c>
      <c r="T15" s="37">
        <f>IF(OR(A15="",P15=""),"",IF(AND(S15&gt;0,TODAY()&gt;P15),TODAY()-P15,0))</f>
        <v/>
      </c>
      <c r="U15" s="7">
        <f>IF(A15="","",IF(S15=0,"Paid",IF(T15&gt;0,"Overdue",IF(S15&lt;L15,"Part-paid","Due"))))</f>
        <v/>
      </c>
      <c r="V15" s="3" t="n"/>
    </row>
    <row r="16">
      <c r="A16" s="2" t="n"/>
      <c r="B16" s="3" t="n"/>
      <c r="C16" s="3" t="n"/>
      <c r="D16" s="3" t="n"/>
      <c r="E16" s="2" t="n"/>
      <c r="F16" s="3" t="n"/>
      <c r="G16" s="2" t="n"/>
      <c r="H16" s="2" t="n"/>
      <c r="I16" s="25" t="n"/>
      <c r="J16" s="25" t="n"/>
      <c r="K16" s="25" t="n"/>
      <c r="L16" s="26">
        <f>IF(A16="","",SUM(I16:K16))</f>
        <v/>
      </c>
      <c r="M16" s="2" t="n"/>
      <c r="N16" s="26">
        <f>IF(A16="","",IF(M16="Quarterly",L16/4,IF(M16="Monthly",L16/12,L16)))</f>
        <v/>
      </c>
      <c r="O16" s="27" t="n"/>
      <c r="P16" s="27" t="n"/>
      <c r="Q16" s="7">
        <f>IF(A16="","",COUNTIF('Payments'!$B$2:$B$101,A16))</f>
        <v/>
      </c>
      <c r="R16" s="26">
        <f>IF(A16="","",SUMIF('Payments'!$B$2:$B$101,A16,'Payments'!$F$2:$F$101))</f>
        <v/>
      </c>
      <c r="S16" s="26">
        <f>IF(A16="","",MAX(0,L16-R16))</f>
        <v/>
      </c>
      <c r="T16" s="37">
        <f>IF(OR(A16="",P16=""),"",IF(AND(S16&gt;0,TODAY()&gt;P16),TODAY()-P16,0))</f>
        <v/>
      </c>
      <c r="U16" s="7">
        <f>IF(A16="","",IF(S16=0,"Paid",IF(T16&gt;0,"Overdue",IF(S16&lt;L16,"Part-paid","Due"))))</f>
        <v/>
      </c>
      <c r="V16" s="3" t="n"/>
    </row>
    <row r="17">
      <c r="A17" s="2" t="n"/>
      <c r="B17" s="3" t="n"/>
      <c r="C17" s="3" t="n"/>
      <c r="D17" s="3" t="n"/>
      <c r="E17" s="2" t="n"/>
      <c r="F17" s="3" t="n"/>
      <c r="G17" s="2" t="n"/>
      <c r="H17" s="2" t="n"/>
      <c r="I17" s="25" t="n"/>
      <c r="J17" s="25" t="n"/>
      <c r="K17" s="25" t="n"/>
      <c r="L17" s="26">
        <f>IF(A17="","",SUM(I17:K17))</f>
        <v/>
      </c>
      <c r="M17" s="2" t="n"/>
      <c r="N17" s="26">
        <f>IF(A17="","",IF(M17="Quarterly",L17/4,IF(M17="Monthly",L17/12,L17)))</f>
        <v/>
      </c>
      <c r="O17" s="27" t="n"/>
      <c r="P17" s="27" t="n"/>
      <c r="Q17" s="7">
        <f>IF(A17="","",COUNTIF('Payments'!$B$2:$B$101,A17))</f>
        <v/>
      </c>
      <c r="R17" s="26">
        <f>IF(A17="","",SUMIF('Payments'!$B$2:$B$101,A17,'Payments'!$F$2:$F$101))</f>
        <v/>
      </c>
      <c r="S17" s="26">
        <f>IF(A17="","",MAX(0,L17-R17))</f>
        <v/>
      </c>
      <c r="T17" s="37">
        <f>IF(OR(A17="",P17=""),"",IF(AND(S17&gt;0,TODAY()&gt;P17),TODAY()-P17,0))</f>
        <v/>
      </c>
      <c r="U17" s="7">
        <f>IF(A17="","",IF(S17=0,"Paid",IF(T17&gt;0,"Overdue",IF(S17&lt;L17,"Part-paid","Due"))))</f>
        <v/>
      </c>
      <c r="V17" s="3" t="n"/>
    </row>
    <row r="18">
      <c r="A18" s="2" t="n"/>
      <c r="B18" s="3" t="n"/>
      <c r="C18" s="3" t="n"/>
      <c r="D18" s="3" t="n"/>
      <c r="E18" s="2" t="n"/>
      <c r="F18" s="3" t="n"/>
      <c r="G18" s="2" t="n"/>
      <c r="H18" s="2" t="n"/>
      <c r="I18" s="25" t="n"/>
      <c r="J18" s="25" t="n"/>
      <c r="K18" s="25" t="n"/>
      <c r="L18" s="26">
        <f>IF(A18="","",SUM(I18:K18))</f>
        <v/>
      </c>
      <c r="M18" s="2" t="n"/>
      <c r="N18" s="26">
        <f>IF(A18="","",IF(M18="Quarterly",L18/4,IF(M18="Monthly",L18/12,L18)))</f>
        <v/>
      </c>
      <c r="O18" s="27" t="n"/>
      <c r="P18" s="27" t="n"/>
      <c r="Q18" s="7">
        <f>IF(A18="","",COUNTIF('Payments'!$B$2:$B$101,A18))</f>
        <v/>
      </c>
      <c r="R18" s="26">
        <f>IF(A18="","",SUMIF('Payments'!$B$2:$B$101,A18,'Payments'!$F$2:$F$101))</f>
        <v/>
      </c>
      <c r="S18" s="26">
        <f>IF(A18="","",MAX(0,L18-R18))</f>
        <v/>
      </c>
      <c r="T18" s="37">
        <f>IF(OR(A18="",P18=""),"",IF(AND(S18&gt;0,TODAY()&gt;P18),TODAY()-P18,0))</f>
        <v/>
      </c>
      <c r="U18" s="7">
        <f>IF(A18="","",IF(S18=0,"Paid",IF(T18&gt;0,"Overdue",IF(S18&lt;L18,"Part-paid","Due"))))</f>
        <v/>
      </c>
      <c r="V18" s="3" t="n"/>
    </row>
    <row r="19">
      <c r="A19" s="2" t="n"/>
      <c r="B19" s="3" t="n"/>
      <c r="C19" s="3" t="n"/>
      <c r="D19" s="3" t="n"/>
      <c r="E19" s="2" t="n"/>
      <c r="F19" s="3" t="n"/>
      <c r="G19" s="2" t="n"/>
      <c r="H19" s="2" t="n"/>
      <c r="I19" s="25" t="n"/>
      <c r="J19" s="25" t="n"/>
      <c r="K19" s="25" t="n"/>
      <c r="L19" s="26">
        <f>IF(A19="","",SUM(I19:K19))</f>
        <v/>
      </c>
      <c r="M19" s="2" t="n"/>
      <c r="N19" s="26">
        <f>IF(A19="","",IF(M19="Quarterly",L19/4,IF(M19="Monthly",L19/12,L19)))</f>
        <v/>
      </c>
      <c r="O19" s="27" t="n"/>
      <c r="P19" s="27" t="n"/>
      <c r="Q19" s="7">
        <f>IF(A19="","",COUNTIF('Payments'!$B$2:$B$101,A19))</f>
        <v/>
      </c>
      <c r="R19" s="26">
        <f>IF(A19="","",SUMIF('Payments'!$B$2:$B$101,A19,'Payments'!$F$2:$F$101))</f>
        <v/>
      </c>
      <c r="S19" s="26">
        <f>IF(A19="","",MAX(0,L19-R19))</f>
        <v/>
      </c>
      <c r="T19" s="37">
        <f>IF(OR(A19="",P19=""),"",IF(AND(S19&gt;0,TODAY()&gt;P19),TODAY()-P19,0))</f>
        <v/>
      </c>
      <c r="U19" s="7">
        <f>IF(A19="","",IF(S19=0,"Paid",IF(T19&gt;0,"Overdue",IF(S19&lt;L19,"Part-paid","Due"))))</f>
        <v/>
      </c>
      <c r="V19" s="3" t="n"/>
    </row>
    <row r="20">
      <c r="A20" s="2" t="n"/>
      <c r="B20" s="3" t="n"/>
      <c r="C20" s="3" t="n"/>
      <c r="D20" s="3" t="n"/>
      <c r="E20" s="2" t="n"/>
      <c r="F20" s="3" t="n"/>
      <c r="G20" s="2" t="n"/>
      <c r="H20" s="2" t="n"/>
      <c r="I20" s="25" t="n"/>
      <c r="J20" s="25" t="n"/>
      <c r="K20" s="25" t="n"/>
      <c r="L20" s="26">
        <f>IF(A20="","",SUM(I20:K20))</f>
        <v/>
      </c>
      <c r="M20" s="2" t="n"/>
      <c r="N20" s="26">
        <f>IF(A20="","",IF(M20="Quarterly",L20/4,IF(M20="Monthly",L20/12,L20)))</f>
        <v/>
      </c>
      <c r="O20" s="27" t="n"/>
      <c r="P20" s="27" t="n"/>
      <c r="Q20" s="7">
        <f>IF(A20="","",COUNTIF('Payments'!$B$2:$B$101,A20))</f>
        <v/>
      </c>
      <c r="R20" s="26">
        <f>IF(A20="","",SUMIF('Payments'!$B$2:$B$101,A20,'Payments'!$F$2:$F$101))</f>
        <v/>
      </c>
      <c r="S20" s="26">
        <f>IF(A20="","",MAX(0,L20-R20))</f>
        <v/>
      </c>
      <c r="T20" s="37">
        <f>IF(OR(A20="",P20=""),"",IF(AND(S20&gt;0,TODAY()&gt;P20),TODAY()-P20,0))</f>
        <v/>
      </c>
      <c r="U20" s="7">
        <f>IF(A20="","",IF(S20=0,"Paid",IF(T20&gt;0,"Overdue",IF(S20&lt;L20,"Part-paid","Due"))))</f>
        <v/>
      </c>
      <c r="V20" s="3" t="n"/>
    </row>
    <row r="21">
      <c r="A21" s="2" t="n"/>
      <c r="B21" s="3" t="n"/>
      <c r="C21" s="3" t="n"/>
      <c r="D21" s="3" t="n"/>
      <c r="E21" s="2" t="n"/>
      <c r="F21" s="3" t="n"/>
      <c r="G21" s="2" t="n"/>
      <c r="H21" s="2" t="n"/>
      <c r="I21" s="25" t="n"/>
      <c r="J21" s="25" t="n"/>
      <c r="K21" s="25" t="n"/>
      <c r="L21" s="26">
        <f>IF(A21="","",SUM(I21:K21))</f>
        <v/>
      </c>
      <c r="M21" s="2" t="n"/>
      <c r="N21" s="26">
        <f>IF(A21="","",IF(M21="Quarterly",L21/4,IF(M21="Monthly",L21/12,L21)))</f>
        <v/>
      </c>
      <c r="O21" s="27" t="n"/>
      <c r="P21" s="27" t="n"/>
      <c r="Q21" s="7">
        <f>IF(A21="","",COUNTIF('Payments'!$B$2:$B$101,A21))</f>
        <v/>
      </c>
      <c r="R21" s="26">
        <f>IF(A21="","",SUMIF('Payments'!$B$2:$B$101,A21,'Payments'!$F$2:$F$101))</f>
        <v/>
      </c>
      <c r="S21" s="26">
        <f>IF(A21="","",MAX(0,L21-R21))</f>
        <v/>
      </c>
      <c r="T21" s="37">
        <f>IF(OR(A21="",P21=""),"",IF(AND(S21&gt;0,TODAY()&gt;P21),TODAY()-P21,0))</f>
        <v/>
      </c>
      <c r="U21" s="7">
        <f>IF(A21="","",IF(S21=0,"Paid",IF(T21&gt;0,"Overdue",IF(S21&lt;L21,"Part-paid","Due"))))</f>
        <v/>
      </c>
      <c r="V21" s="3" t="n"/>
    </row>
    <row r="22">
      <c r="A22" s="2" t="n"/>
      <c r="B22" s="3" t="n"/>
      <c r="C22" s="3" t="n"/>
      <c r="D22" s="3" t="n"/>
      <c r="E22" s="2" t="n"/>
      <c r="F22" s="3" t="n"/>
      <c r="G22" s="2" t="n"/>
      <c r="H22" s="2" t="n"/>
      <c r="I22" s="25" t="n"/>
      <c r="J22" s="25" t="n"/>
      <c r="K22" s="25" t="n"/>
      <c r="L22" s="26">
        <f>IF(A22="","",SUM(I22:K22))</f>
        <v/>
      </c>
      <c r="M22" s="2" t="n"/>
      <c r="N22" s="26">
        <f>IF(A22="","",IF(M22="Quarterly",L22/4,IF(M22="Monthly",L22/12,L22)))</f>
        <v/>
      </c>
      <c r="O22" s="27" t="n"/>
      <c r="P22" s="27" t="n"/>
      <c r="Q22" s="7">
        <f>IF(A22="","",COUNTIF('Payments'!$B$2:$B$101,A22))</f>
        <v/>
      </c>
      <c r="R22" s="26">
        <f>IF(A22="","",SUMIF('Payments'!$B$2:$B$101,A22,'Payments'!$F$2:$F$101))</f>
        <v/>
      </c>
      <c r="S22" s="26">
        <f>IF(A22="","",MAX(0,L22-R22))</f>
        <v/>
      </c>
      <c r="T22" s="37">
        <f>IF(OR(A22="",P22=""),"",IF(AND(S22&gt;0,TODAY()&gt;P22),TODAY()-P22,0))</f>
        <v/>
      </c>
      <c r="U22" s="7">
        <f>IF(A22="","",IF(S22=0,"Paid",IF(T22&gt;0,"Overdue",IF(S22&lt;L22,"Part-paid","Due"))))</f>
        <v/>
      </c>
      <c r="V22" s="3" t="n"/>
    </row>
    <row r="23">
      <c r="A23" s="2" t="n"/>
      <c r="B23" s="3" t="n"/>
      <c r="C23" s="3" t="n"/>
      <c r="D23" s="3" t="n"/>
      <c r="E23" s="2" t="n"/>
      <c r="F23" s="3" t="n"/>
      <c r="G23" s="2" t="n"/>
      <c r="H23" s="2" t="n"/>
      <c r="I23" s="25" t="n"/>
      <c r="J23" s="25" t="n"/>
      <c r="K23" s="25" t="n"/>
      <c r="L23" s="26">
        <f>IF(A23="","",SUM(I23:K23))</f>
        <v/>
      </c>
      <c r="M23" s="2" t="n"/>
      <c r="N23" s="26">
        <f>IF(A23="","",IF(M23="Quarterly",L23/4,IF(M23="Monthly",L23/12,L23)))</f>
        <v/>
      </c>
      <c r="O23" s="27" t="n"/>
      <c r="P23" s="27" t="n"/>
      <c r="Q23" s="7">
        <f>IF(A23="","",COUNTIF('Payments'!$B$2:$B$101,A23))</f>
        <v/>
      </c>
      <c r="R23" s="26">
        <f>IF(A23="","",SUMIF('Payments'!$B$2:$B$101,A23,'Payments'!$F$2:$F$101))</f>
        <v/>
      </c>
      <c r="S23" s="26">
        <f>IF(A23="","",MAX(0,L23-R23))</f>
        <v/>
      </c>
      <c r="T23" s="37">
        <f>IF(OR(A23="",P23=""),"",IF(AND(S23&gt;0,TODAY()&gt;P23),TODAY()-P23,0))</f>
        <v/>
      </c>
      <c r="U23" s="7">
        <f>IF(A23="","",IF(S23=0,"Paid",IF(T23&gt;0,"Overdue",IF(S23&lt;L23,"Part-paid","Due"))))</f>
        <v/>
      </c>
      <c r="V23" s="3" t="n"/>
    </row>
    <row r="24">
      <c r="A24" s="2" t="n"/>
      <c r="B24" s="3" t="n"/>
      <c r="C24" s="3" t="n"/>
      <c r="D24" s="3" t="n"/>
      <c r="E24" s="2" t="n"/>
      <c r="F24" s="3" t="n"/>
      <c r="G24" s="2" t="n"/>
      <c r="H24" s="2" t="n"/>
      <c r="I24" s="25" t="n"/>
      <c r="J24" s="25" t="n"/>
      <c r="K24" s="25" t="n"/>
      <c r="L24" s="26">
        <f>IF(A24="","",SUM(I24:K24))</f>
        <v/>
      </c>
      <c r="M24" s="2" t="n"/>
      <c r="N24" s="26">
        <f>IF(A24="","",IF(M24="Quarterly",L24/4,IF(M24="Monthly",L24/12,L24)))</f>
        <v/>
      </c>
      <c r="O24" s="27" t="n"/>
      <c r="P24" s="27" t="n"/>
      <c r="Q24" s="7">
        <f>IF(A24="","",COUNTIF('Payments'!$B$2:$B$101,A24))</f>
        <v/>
      </c>
      <c r="R24" s="26">
        <f>IF(A24="","",SUMIF('Payments'!$B$2:$B$101,A24,'Payments'!$F$2:$F$101))</f>
        <v/>
      </c>
      <c r="S24" s="26">
        <f>IF(A24="","",MAX(0,L24-R24))</f>
        <v/>
      </c>
      <c r="T24" s="37">
        <f>IF(OR(A24="",P24=""),"",IF(AND(S24&gt;0,TODAY()&gt;P24),TODAY()-P24,0))</f>
        <v/>
      </c>
      <c r="U24" s="7">
        <f>IF(A24="","",IF(S24=0,"Paid",IF(T24&gt;0,"Overdue",IF(S24&lt;L24,"Part-paid","Due"))))</f>
        <v/>
      </c>
      <c r="V24" s="3" t="n"/>
    </row>
    <row r="25">
      <c r="A25" s="2" t="n"/>
      <c r="B25" s="3" t="n"/>
      <c r="C25" s="3" t="n"/>
      <c r="D25" s="3" t="n"/>
      <c r="E25" s="2" t="n"/>
      <c r="F25" s="3" t="n"/>
      <c r="G25" s="2" t="n"/>
      <c r="H25" s="2" t="n"/>
      <c r="I25" s="25" t="n"/>
      <c r="J25" s="25" t="n"/>
      <c r="K25" s="25" t="n"/>
      <c r="L25" s="26">
        <f>IF(A25="","",SUM(I25:K25))</f>
        <v/>
      </c>
      <c r="M25" s="2" t="n"/>
      <c r="N25" s="26">
        <f>IF(A25="","",IF(M25="Quarterly",L25/4,IF(M25="Monthly",L25/12,L25)))</f>
        <v/>
      </c>
      <c r="O25" s="27" t="n"/>
      <c r="P25" s="27" t="n"/>
      <c r="Q25" s="7">
        <f>IF(A25="","",COUNTIF('Payments'!$B$2:$B$101,A25))</f>
        <v/>
      </c>
      <c r="R25" s="26">
        <f>IF(A25="","",SUMIF('Payments'!$B$2:$B$101,A25,'Payments'!$F$2:$F$101))</f>
        <v/>
      </c>
      <c r="S25" s="26">
        <f>IF(A25="","",MAX(0,L25-R25))</f>
        <v/>
      </c>
      <c r="T25" s="37">
        <f>IF(OR(A25="",P25=""),"",IF(AND(S25&gt;0,TODAY()&gt;P25),TODAY()-P25,0))</f>
        <v/>
      </c>
      <c r="U25" s="7">
        <f>IF(A25="","",IF(S25=0,"Paid",IF(T25&gt;0,"Overdue",IF(S25&lt;L25,"Part-paid","Due"))))</f>
        <v/>
      </c>
      <c r="V25" s="3" t="n"/>
    </row>
    <row r="26">
      <c r="A26" s="2" t="n"/>
      <c r="B26" s="3" t="n"/>
      <c r="C26" s="3" t="n"/>
      <c r="D26" s="3" t="n"/>
      <c r="E26" s="2" t="n"/>
      <c r="F26" s="3" t="n"/>
      <c r="G26" s="2" t="n"/>
      <c r="H26" s="2" t="n"/>
      <c r="I26" s="25" t="n"/>
      <c r="J26" s="25" t="n"/>
      <c r="K26" s="25" t="n"/>
      <c r="L26" s="26">
        <f>IF(A26="","",SUM(I26:K26))</f>
        <v/>
      </c>
      <c r="M26" s="2" t="n"/>
      <c r="N26" s="26">
        <f>IF(A26="","",IF(M26="Quarterly",L26/4,IF(M26="Monthly",L26/12,L26)))</f>
        <v/>
      </c>
      <c r="O26" s="27" t="n"/>
      <c r="P26" s="27" t="n"/>
      <c r="Q26" s="7">
        <f>IF(A26="","",COUNTIF('Payments'!$B$2:$B$101,A26))</f>
        <v/>
      </c>
      <c r="R26" s="26">
        <f>IF(A26="","",SUMIF('Payments'!$B$2:$B$101,A26,'Payments'!$F$2:$F$101))</f>
        <v/>
      </c>
      <c r="S26" s="26">
        <f>IF(A26="","",MAX(0,L26-R26))</f>
        <v/>
      </c>
      <c r="T26" s="37">
        <f>IF(OR(A26="",P26=""),"",IF(AND(S26&gt;0,TODAY()&gt;P26),TODAY()-P26,0))</f>
        <v/>
      </c>
      <c r="U26" s="7">
        <f>IF(A26="","",IF(S26=0,"Paid",IF(T26&gt;0,"Overdue",IF(S26&lt;L26,"Part-paid","Due"))))</f>
        <v/>
      </c>
      <c r="V26" s="3" t="n"/>
    </row>
    <row r="27">
      <c r="A27" s="2" t="n"/>
      <c r="B27" s="3" t="n"/>
      <c r="C27" s="3" t="n"/>
      <c r="D27" s="3" t="n"/>
      <c r="E27" s="2" t="n"/>
      <c r="F27" s="3" t="n"/>
      <c r="G27" s="2" t="n"/>
      <c r="H27" s="2" t="n"/>
      <c r="I27" s="25" t="n"/>
      <c r="J27" s="25" t="n"/>
      <c r="K27" s="25" t="n"/>
      <c r="L27" s="26">
        <f>IF(A27="","",SUM(I27:K27))</f>
        <v/>
      </c>
      <c r="M27" s="2" t="n"/>
      <c r="N27" s="26">
        <f>IF(A27="","",IF(M27="Quarterly",L27/4,IF(M27="Monthly",L27/12,L27)))</f>
        <v/>
      </c>
      <c r="O27" s="27" t="n"/>
      <c r="P27" s="27" t="n"/>
      <c r="Q27" s="7">
        <f>IF(A27="","",COUNTIF('Payments'!$B$2:$B$101,A27))</f>
        <v/>
      </c>
      <c r="R27" s="26">
        <f>IF(A27="","",SUMIF('Payments'!$B$2:$B$101,A27,'Payments'!$F$2:$F$101))</f>
        <v/>
      </c>
      <c r="S27" s="26">
        <f>IF(A27="","",MAX(0,L27-R27))</f>
        <v/>
      </c>
      <c r="T27" s="37">
        <f>IF(OR(A27="",P27=""),"",IF(AND(S27&gt;0,TODAY()&gt;P27),TODAY()-P27,0))</f>
        <v/>
      </c>
      <c r="U27" s="7">
        <f>IF(A27="","",IF(S27=0,"Paid",IF(T27&gt;0,"Overdue",IF(S27&lt;L27,"Part-paid","Due"))))</f>
        <v/>
      </c>
      <c r="V27" s="3" t="n"/>
    </row>
    <row r="28">
      <c r="A28" s="2" t="n"/>
      <c r="B28" s="3" t="n"/>
      <c r="C28" s="3" t="n"/>
      <c r="D28" s="3" t="n"/>
      <c r="E28" s="2" t="n"/>
      <c r="F28" s="3" t="n"/>
      <c r="G28" s="2" t="n"/>
      <c r="H28" s="2" t="n"/>
      <c r="I28" s="25" t="n"/>
      <c r="J28" s="25" t="n"/>
      <c r="K28" s="25" t="n"/>
      <c r="L28" s="26">
        <f>IF(A28="","",SUM(I28:K28))</f>
        <v/>
      </c>
      <c r="M28" s="2" t="n"/>
      <c r="N28" s="26">
        <f>IF(A28="","",IF(M28="Quarterly",L28/4,IF(M28="Monthly",L28/12,L28)))</f>
        <v/>
      </c>
      <c r="O28" s="27" t="n"/>
      <c r="P28" s="27" t="n"/>
      <c r="Q28" s="7">
        <f>IF(A28="","",COUNTIF('Payments'!$B$2:$B$101,A28))</f>
        <v/>
      </c>
      <c r="R28" s="26">
        <f>IF(A28="","",SUMIF('Payments'!$B$2:$B$101,A28,'Payments'!$F$2:$F$101))</f>
        <v/>
      </c>
      <c r="S28" s="26">
        <f>IF(A28="","",MAX(0,L28-R28))</f>
        <v/>
      </c>
      <c r="T28" s="37">
        <f>IF(OR(A28="",P28=""),"",IF(AND(S28&gt;0,TODAY()&gt;P28),TODAY()-P28,0))</f>
        <v/>
      </c>
      <c r="U28" s="7">
        <f>IF(A28="","",IF(S28=0,"Paid",IF(T28&gt;0,"Overdue",IF(S28&lt;L28,"Part-paid","Due"))))</f>
        <v/>
      </c>
      <c r="V28" s="3" t="n"/>
    </row>
    <row r="29">
      <c r="A29" s="2" t="n"/>
      <c r="B29" s="3" t="n"/>
      <c r="C29" s="3" t="n"/>
      <c r="D29" s="3" t="n"/>
      <c r="E29" s="2" t="n"/>
      <c r="F29" s="3" t="n"/>
      <c r="G29" s="2" t="n"/>
      <c r="H29" s="2" t="n"/>
      <c r="I29" s="25" t="n"/>
      <c r="J29" s="25" t="n"/>
      <c r="K29" s="25" t="n"/>
      <c r="L29" s="26">
        <f>IF(A29="","",SUM(I29:K29))</f>
        <v/>
      </c>
      <c r="M29" s="2" t="n"/>
      <c r="N29" s="26">
        <f>IF(A29="","",IF(M29="Quarterly",L29/4,IF(M29="Monthly",L29/12,L29)))</f>
        <v/>
      </c>
      <c r="O29" s="27" t="n"/>
      <c r="P29" s="27" t="n"/>
      <c r="Q29" s="7">
        <f>IF(A29="","",COUNTIF('Payments'!$B$2:$B$101,A29))</f>
        <v/>
      </c>
      <c r="R29" s="26">
        <f>IF(A29="","",SUMIF('Payments'!$B$2:$B$101,A29,'Payments'!$F$2:$F$101))</f>
        <v/>
      </c>
      <c r="S29" s="26">
        <f>IF(A29="","",MAX(0,L29-R29))</f>
        <v/>
      </c>
      <c r="T29" s="37">
        <f>IF(OR(A29="",P29=""),"",IF(AND(S29&gt;0,TODAY()&gt;P29),TODAY()-P29,0))</f>
        <v/>
      </c>
      <c r="U29" s="7">
        <f>IF(A29="","",IF(S29=0,"Paid",IF(T29&gt;0,"Overdue",IF(S29&lt;L29,"Part-paid","Due"))))</f>
        <v/>
      </c>
      <c r="V29" s="3" t="n"/>
    </row>
    <row r="30">
      <c r="A30" s="2" t="n"/>
      <c r="B30" s="3" t="n"/>
      <c r="C30" s="3" t="n"/>
      <c r="D30" s="3" t="n"/>
      <c r="E30" s="2" t="n"/>
      <c r="F30" s="3" t="n"/>
      <c r="G30" s="2" t="n"/>
      <c r="H30" s="2" t="n"/>
      <c r="I30" s="25" t="n"/>
      <c r="J30" s="25" t="n"/>
      <c r="K30" s="25" t="n"/>
      <c r="L30" s="26">
        <f>IF(A30="","",SUM(I30:K30))</f>
        <v/>
      </c>
      <c r="M30" s="2" t="n"/>
      <c r="N30" s="26">
        <f>IF(A30="","",IF(M30="Quarterly",L30/4,IF(M30="Monthly",L30/12,L30)))</f>
        <v/>
      </c>
      <c r="O30" s="27" t="n"/>
      <c r="P30" s="27" t="n"/>
      <c r="Q30" s="7">
        <f>IF(A30="","",COUNTIF('Payments'!$B$2:$B$101,A30))</f>
        <v/>
      </c>
      <c r="R30" s="26">
        <f>IF(A30="","",SUMIF('Payments'!$B$2:$B$101,A30,'Payments'!$F$2:$F$101))</f>
        <v/>
      </c>
      <c r="S30" s="26">
        <f>IF(A30="","",MAX(0,L30-R30))</f>
        <v/>
      </c>
      <c r="T30" s="37">
        <f>IF(OR(A30="",P30=""),"",IF(AND(S30&gt;0,TODAY()&gt;P30),TODAY()-P30,0))</f>
        <v/>
      </c>
      <c r="U30" s="7">
        <f>IF(A30="","",IF(S30=0,"Paid",IF(T30&gt;0,"Overdue",IF(S30&lt;L30,"Part-paid","Due"))))</f>
        <v/>
      </c>
      <c r="V30" s="3" t="n"/>
    </row>
    <row r="31">
      <c r="A31" s="2" t="n"/>
      <c r="B31" s="3" t="n"/>
      <c r="C31" s="3" t="n"/>
      <c r="D31" s="3" t="n"/>
      <c r="E31" s="2" t="n"/>
      <c r="F31" s="3" t="n"/>
      <c r="G31" s="2" t="n"/>
      <c r="H31" s="2" t="n"/>
      <c r="I31" s="25" t="n"/>
      <c r="J31" s="25" t="n"/>
      <c r="K31" s="25" t="n"/>
      <c r="L31" s="26">
        <f>IF(A31="","",SUM(I31:K31))</f>
        <v/>
      </c>
      <c r="M31" s="2" t="n"/>
      <c r="N31" s="26">
        <f>IF(A31="","",IF(M31="Quarterly",L31/4,IF(M31="Monthly",L31/12,L31)))</f>
        <v/>
      </c>
      <c r="O31" s="27" t="n"/>
      <c r="P31" s="27" t="n"/>
      <c r="Q31" s="7">
        <f>IF(A31="","",COUNTIF('Payments'!$B$2:$B$101,A31))</f>
        <v/>
      </c>
      <c r="R31" s="26">
        <f>IF(A31="","",SUMIF('Payments'!$B$2:$B$101,A31,'Payments'!$F$2:$F$101))</f>
        <v/>
      </c>
      <c r="S31" s="26">
        <f>IF(A31="","",MAX(0,L31-R31))</f>
        <v/>
      </c>
      <c r="T31" s="37">
        <f>IF(OR(A31="",P31=""),"",IF(AND(S31&gt;0,TODAY()&gt;P31),TODAY()-P31,0))</f>
        <v/>
      </c>
      <c r="U31" s="7">
        <f>IF(A31="","",IF(S31=0,"Paid",IF(T31&gt;0,"Overdue",IF(S31&lt;L31,"Part-paid","Due"))))</f>
        <v/>
      </c>
      <c r="V31" s="3" t="n"/>
    </row>
    <row r="32">
      <c r="A32" s="2" t="n"/>
      <c r="B32" s="3" t="n"/>
      <c r="C32" s="3" t="n"/>
      <c r="D32" s="3" t="n"/>
      <c r="E32" s="2" t="n"/>
      <c r="F32" s="3" t="n"/>
      <c r="G32" s="2" t="n"/>
      <c r="H32" s="2" t="n"/>
      <c r="I32" s="25" t="n"/>
      <c r="J32" s="25" t="n"/>
      <c r="K32" s="25" t="n"/>
      <c r="L32" s="26">
        <f>IF(A32="","",SUM(I32:K32))</f>
        <v/>
      </c>
      <c r="M32" s="2" t="n"/>
      <c r="N32" s="26">
        <f>IF(A32="","",IF(M32="Quarterly",L32/4,IF(M32="Monthly",L32/12,L32)))</f>
        <v/>
      </c>
      <c r="O32" s="27" t="n"/>
      <c r="P32" s="27" t="n"/>
      <c r="Q32" s="7">
        <f>IF(A32="","",COUNTIF('Payments'!$B$2:$B$101,A32))</f>
        <v/>
      </c>
      <c r="R32" s="26">
        <f>IF(A32="","",SUMIF('Payments'!$B$2:$B$101,A32,'Payments'!$F$2:$F$101))</f>
        <v/>
      </c>
      <c r="S32" s="26">
        <f>IF(A32="","",MAX(0,L32-R32))</f>
        <v/>
      </c>
      <c r="T32" s="37">
        <f>IF(OR(A32="",P32=""),"",IF(AND(S32&gt;0,TODAY()&gt;P32),TODAY()-P32,0))</f>
        <v/>
      </c>
      <c r="U32" s="7">
        <f>IF(A32="","",IF(S32=0,"Paid",IF(T32&gt;0,"Overdue",IF(S32&lt;L32,"Part-paid","Due"))))</f>
        <v/>
      </c>
      <c r="V32" s="3" t="n"/>
    </row>
    <row r="33">
      <c r="A33" s="2" t="n"/>
      <c r="B33" s="3" t="n"/>
      <c r="C33" s="3" t="n"/>
      <c r="D33" s="3" t="n"/>
      <c r="E33" s="2" t="n"/>
      <c r="F33" s="3" t="n"/>
      <c r="G33" s="2" t="n"/>
      <c r="H33" s="2" t="n"/>
      <c r="I33" s="25" t="n"/>
      <c r="J33" s="25" t="n"/>
      <c r="K33" s="25" t="n"/>
      <c r="L33" s="26">
        <f>IF(A33="","",SUM(I33:K33))</f>
        <v/>
      </c>
      <c r="M33" s="2" t="n"/>
      <c r="N33" s="26">
        <f>IF(A33="","",IF(M33="Quarterly",L33/4,IF(M33="Monthly",L33/12,L33)))</f>
        <v/>
      </c>
      <c r="O33" s="27" t="n"/>
      <c r="P33" s="27" t="n"/>
      <c r="Q33" s="7">
        <f>IF(A33="","",COUNTIF('Payments'!$B$2:$B$101,A33))</f>
        <v/>
      </c>
      <c r="R33" s="26">
        <f>IF(A33="","",SUMIF('Payments'!$B$2:$B$101,A33,'Payments'!$F$2:$F$101))</f>
        <v/>
      </c>
      <c r="S33" s="26">
        <f>IF(A33="","",MAX(0,L33-R33))</f>
        <v/>
      </c>
      <c r="T33" s="37">
        <f>IF(OR(A33="",P33=""),"",IF(AND(S33&gt;0,TODAY()&gt;P33),TODAY()-P33,0))</f>
        <v/>
      </c>
      <c r="U33" s="7">
        <f>IF(A33="","",IF(S33=0,"Paid",IF(T33&gt;0,"Overdue",IF(S33&lt;L33,"Part-paid","Due"))))</f>
        <v/>
      </c>
      <c r="V33" s="3" t="n"/>
    </row>
    <row r="34">
      <c r="A34" s="2" t="n"/>
      <c r="B34" s="3" t="n"/>
      <c r="C34" s="3" t="n"/>
      <c r="D34" s="3" t="n"/>
      <c r="E34" s="2" t="n"/>
      <c r="F34" s="3" t="n"/>
      <c r="G34" s="2" t="n"/>
      <c r="H34" s="2" t="n"/>
      <c r="I34" s="25" t="n"/>
      <c r="J34" s="25" t="n"/>
      <c r="K34" s="25" t="n"/>
      <c r="L34" s="26">
        <f>IF(A34="","",SUM(I34:K34))</f>
        <v/>
      </c>
      <c r="M34" s="2" t="n"/>
      <c r="N34" s="26">
        <f>IF(A34="","",IF(M34="Quarterly",L34/4,IF(M34="Monthly",L34/12,L34)))</f>
        <v/>
      </c>
      <c r="O34" s="27" t="n"/>
      <c r="P34" s="27" t="n"/>
      <c r="Q34" s="7">
        <f>IF(A34="","",COUNTIF('Payments'!$B$2:$B$101,A34))</f>
        <v/>
      </c>
      <c r="R34" s="26">
        <f>IF(A34="","",SUMIF('Payments'!$B$2:$B$101,A34,'Payments'!$F$2:$F$101))</f>
        <v/>
      </c>
      <c r="S34" s="26">
        <f>IF(A34="","",MAX(0,L34-R34))</f>
        <v/>
      </c>
      <c r="T34" s="37">
        <f>IF(OR(A34="",P34=""),"",IF(AND(S34&gt;0,TODAY()&gt;P34),TODAY()-P34,0))</f>
        <v/>
      </c>
      <c r="U34" s="7">
        <f>IF(A34="","",IF(S34=0,"Paid",IF(T34&gt;0,"Overdue",IF(S34&lt;L34,"Part-paid","Due"))))</f>
        <v/>
      </c>
      <c r="V34" s="3" t="n"/>
    </row>
    <row r="35">
      <c r="A35" s="2" t="n"/>
      <c r="B35" s="3" t="n"/>
      <c r="C35" s="3" t="n"/>
      <c r="D35" s="3" t="n"/>
      <c r="E35" s="2" t="n"/>
      <c r="F35" s="3" t="n"/>
      <c r="G35" s="2" t="n"/>
      <c r="H35" s="2" t="n"/>
      <c r="I35" s="25" t="n"/>
      <c r="J35" s="25" t="n"/>
      <c r="K35" s="25" t="n"/>
      <c r="L35" s="26">
        <f>IF(A35="","",SUM(I35:K35))</f>
        <v/>
      </c>
      <c r="M35" s="2" t="n"/>
      <c r="N35" s="26">
        <f>IF(A35="","",IF(M35="Quarterly",L35/4,IF(M35="Monthly",L35/12,L35)))</f>
        <v/>
      </c>
      <c r="O35" s="27" t="n"/>
      <c r="P35" s="27" t="n"/>
      <c r="Q35" s="7">
        <f>IF(A35="","",COUNTIF('Payments'!$B$2:$B$101,A35))</f>
        <v/>
      </c>
      <c r="R35" s="26">
        <f>IF(A35="","",SUMIF('Payments'!$B$2:$B$101,A35,'Payments'!$F$2:$F$101))</f>
        <v/>
      </c>
      <c r="S35" s="26">
        <f>IF(A35="","",MAX(0,L35-R35))</f>
        <v/>
      </c>
      <c r="T35" s="37">
        <f>IF(OR(A35="",P35=""),"",IF(AND(S35&gt;0,TODAY()&gt;P35),TODAY()-P35,0))</f>
        <v/>
      </c>
      <c r="U35" s="7">
        <f>IF(A35="","",IF(S35=0,"Paid",IF(T35&gt;0,"Overdue",IF(S35&lt;L35,"Part-paid","Due"))))</f>
        <v/>
      </c>
      <c r="V35" s="3" t="n"/>
    </row>
    <row r="36">
      <c r="A36" s="2" t="n"/>
      <c r="B36" s="3" t="n"/>
      <c r="C36" s="3" t="n"/>
      <c r="D36" s="3" t="n"/>
      <c r="E36" s="2" t="n"/>
      <c r="F36" s="3" t="n"/>
      <c r="G36" s="2" t="n"/>
      <c r="H36" s="2" t="n"/>
      <c r="I36" s="25" t="n"/>
      <c r="J36" s="25" t="n"/>
      <c r="K36" s="25" t="n"/>
      <c r="L36" s="26">
        <f>IF(A36="","",SUM(I36:K36))</f>
        <v/>
      </c>
      <c r="M36" s="2" t="n"/>
      <c r="N36" s="26">
        <f>IF(A36="","",IF(M36="Quarterly",L36/4,IF(M36="Monthly",L36/12,L36)))</f>
        <v/>
      </c>
      <c r="O36" s="27" t="n"/>
      <c r="P36" s="27" t="n"/>
      <c r="Q36" s="7">
        <f>IF(A36="","",COUNTIF('Payments'!$B$2:$B$101,A36))</f>
        <v/>
      </c>
      <c r="R36" s="26">
        <f>IF(A36="","",SUMIF('Payments'!$B$2:$B$101,A36,'Payments'!$F$2:$F$101))</f>
        <v/>
      </c>
      <c r="S36" s="26">
        <f>IF(A36="","",MAX(0,L36-R36))</f>
        <v/>
      </c>
      <c r="T36" s="37">
        <f>IF(OR(A36="",P36=""),"",IF(AND(S36&gt;0,TODAY()&gt;P36),TODAY()-P36,0))</f>
        <v/>
      </c>
      <c r="U36" s="7">
        <f>IF(A36="","",IF(S36=0,"Paid",IF(T36&gt;0,"Overdue",IF(S36&lt;L36,"Part-paid","Due"))))</f>
        <v/>
      </c>
      <c r="V36" s="3" t="n"/>
    </row>
    <row r="37">
      <c r="A37" s="2" t="n"/>
      <c r="B37" s="3" t="n"/>
      <c r="C37" s="3" t="n"/>
      <c r="D37" s="3" t="n"/>
      <c r="E37" s="2" t="n"/>
      <c r="F37" s="3" t="n"/>
      <c r="G37" s="2" t="n"/>
      <c r="H37" s="2" t="n"/>
      <c r="I37" s="25" t="n"/>
      <c r="J37" s="25" t="n"/>
      <c r="K37" s="25" t="n"/>
      <c r="L37" s="26">
        <f>IF(A37="","",SUM(I37:K37))</f>
        <v/>
      </c>
      <c r="M37" s="2" t="n"/>
      <c r="N37" s="26">
        <f>IF(A37="","",IF(M37="Quarterly",L37/4,IF(M37="Monthly",L37/12,L37)))</f>
        <v/>
      </c>
      <c r="O37" s="27" t="n"/>
      <c r="P37" s="27" t="n"/>
      <c r="Q37" s="7">
        <f>IF(A37="","",COUNTIF('Payments'!$B$2:$B$101,A37))</f>
        <v/>
      </c>
      <c r="R37" s="26">
        <f>IF(A37="","",SUMIF('Payments'!$B$2:$B$101,A37,'Payments'!$F$2:$F$101))</f>
        <v/>
      </c>
      <c r="S37" s="26">
        <f>IF(A37="","",MAX(0,L37-R37))</f>
        <v/>
      </c>
      <c r="T37" s="37">
        <f>IF(OR(A37="",P37=""),"",IF(AND(S37&gt;0,TODAY()&gt;P37),TODAY()-P37,0))</f>
        <v/>
      </c>
      <c r="U37" s="7">
        <f>IF(A37="","",IF(S37=0,"Paid",IF(T37&gt;0,"Overdue",IF(S37&lt;L37,"Part-paid","Due"))))</f>
        <v/>
      </c>
      <c r="V37" s="3" t="n"/>
    </row>
    <row r="38">
      <c r="A38" s="2" t="n"/>
      <c r="B38" s="3" t="n"/>
      <c r="C38" s="3" t="n"/>
      <c r="D38" s="3" t="n"/>
      <c r="E38" s="2" t="n"/>
      <c r="F38" s="3" t="n"/>
      <c r="G38" s="2" t="n"/>
      <c r="H38" s="2" t="n"/>
      <c r="I38" s="25" t="n"/>
      <c r="J38" s="25" t="n"/>
      <c r="K38" s="25" t="n"/>
      <c r="L38" s="26">
        <f>IF(A38="","",SUM(I38:K38))</f>
        <v/>
      </c>
      <c r="M38" s="2" t="n"/>
      <c r="N38" s="26">
        <f>IF(A38="","",IF(M38="Quarterly",L38/4,IF(M38="Monthly",L38/12,L38)))</f>
        <v/>
      </c>
      <c r="O38" s="27" t="n"/>
      <c r="P38" s="27" t="n"/>
      <c r="Q38" s="7">
        <f>IF(A38="","",COUNTIF('Payments'!$B$2:$B$101,A38))</f>
        <v/>
      </c>
      <c r="R38" s="26">
        <f>IF(A38="","",SUMIF('Payments'!$B$2:$B$101,A38,'Payments'!$F$2:$F$101))</f>
        <v/>
      </c>
      <c r="S38" s="26">
        <f>IF(A38="","",MAX(0,L38-R38))</f>
        <v/>
      </c>
      <c r="T38" s="37">
        <f>IF(OR(A38="",P38=""),"",IF(AND(S38&gt;0,TODAY()&gt;P38),TODAY()-P38,0))</f>
        <v/>
      </c>
      <c r="U38" s="7">
        <f>IF(A38="","",IF(S38=0,"Paid",IF(T38&gt;0,"Overdue",IF(S38&lt;L38,"Part-paid","Due"))))</f>
        <v/>
      </c>
      <c r="V38" s="3" t="n"/>
    </row>
    <row r="39">
      <c r="A39" s="2" t="n"/>
      <c r="B39" s="3" t="n"/>
      <c r="C39" s="3" t="n"/>
      <c r="D39" s="3" t="n"/>
      <c r="E39" s="2" t="n"/>
      <c r="F39" s="3" t="n"/>
      <c r="G39" s="2" t="n"/>
      <c r="H39" s="2" t="n"/>
      <c r="I39" s="25" t="n"/>
      <c r="J39" s="25" t="n"/>
      <c r="K39" s="25" t="n"/>
      <c r="L39" s="26">
        <f>IF(A39="","",SUM(I39:K39))</f>
        <v/>
      </c>
      <c r="M39" s="2" t="n"/>
      <c r="N39" s="26">
        <f>IF(A39="","",IF(M39="Quarterly",L39/4,IF(M39="Monthly",L39/12,L39)))</f>
        <v/>
      </c>
      <c r="O39" s="27" t="n"/>
      <c r="P39" s="27" t="n"/>
      <c r="Q39" s="7">
        <f>IF(A39="","",COUNTIF('Payments'!$B$2:$B$101,A39))</f>
        <v/>
      </c>
      <c r="R39" s="26">
        <f>IF(A39="","",SUMIF('Payments'!$B$2:$B$101,A39,'Payments'!$F$2:$F$101))</f>
        <v/>
      </c>
      <c r="S39" s="26">
        <f>IF(A39="","",MAX(0,L39-R39))</f>
        <v/>
      </c>
      <c r="T39" s="37">
        <f>IF(OR(A39="",P39=""),"",IF(AND(S39&gt;0,TODAY()&gt;P39),TODAY()-P39,0))</f>
        <v/>
      </c>
      <c r="U39" s="7">
        <f>IF(A39="","",IF(S39=0,"Paid",IF(T39&gt;0,"Overdue",IF(S39&lt;L39,"Part-paid","Due"))))</f>
        <v/>
      </c>
      <c r="V39" s="3" t="n"/>
    </row>
    <row r="40">
      <c r="A40" s="2" t="n"/>
      <c r="B40" s="3" t="n"/>
      <c r="C40" s="3" t="n"/>
      <c r="D40" s="3" t="n"/>
      <c r="E40" s="2" t="n"/>
      <c r="F40" s="3" t="n"/>
      <c r="G40" s="2" t="n"/>
      <c r="H40" s="2" t="n"/>
      <c r="I40" s="25" t="n"/>
      <c r="J40" s="25" t="n"/>
      <c r="K40" s="25" t="n"/>
      <c r="L40" s="26">
        <f>IF(A40="","",SUM(I40:K40))</f>
        <v/>
      </c>
      <c r="M40" s="2" t="n"/>
      <c r="N40" s="26">
        <f>IF(A40="","",IF(M40="Quarterly",L40/4,IF(M40="Monthly",L40/12,L40)))</f>
        <v/>
      </c>
      <c r="O40" s="27" t="n"/>
      <c r="P40" s="27" t="n"/>
      <c r="Q40" s="7">
        <f>IF(A40="","",COUNTIF('Payments'!$B$2:$B$101,A40))</f>
        <v/>
      </c>
      <c r="R40" s="26">
        <f>IF(A40="","",SUMIF('Payments'!$B$2:$B$101,A40,'Payments'!$F$2:$F$101))</f>
        <v/>
      </c>
      <c r="S40" s="26">
        <f>IF(A40="","",MAX(0,L40-R40))</f>
        <v/>
      </c>
      <c r="T40" s="37">
        <f>IF(OR(A40="",P40=""),"",IF(AND(S40&gt;0,TODAY()&gt;P40),TODAY()-P40,0))</f>
        <v/>
      </c>
      <c r="U40" s="7">
        <f>IF(A40="","",IF(S40=0,"Paid",IF(T40&gt;0,"Overdue",IF(S40&lt;L40,"Part-paid","Due"))))</f>
        <v/>
      </c>
      <c r="V40" s="3" t="n"/>
    </row>
    <row r="41">
      <c r="A41" s="2" t="n"/>
      <c r="B41" s="3" t="n"/>
      <c r="C41" s="3" t="n"/>
      <c r="D41" s="3" t="n"/>
      <c r="E41" s="2" t="n"/>
      <c r="F41" s="3" t="n"/>
      <c r="G41" s="2" t="n"/>
      <c r="H41" s="2" t="n"/>
      <c r="I41" s="25" t="n"/>
      <c r="J41" s="25" t="n"/>
      <c r="K41" s="25" t="n"/>
      <c r="L41" s="26">
        <f>IF(A41="","",SUM(I41:K41))</f>
        <v/>
      </c>
      <c r="M41" s="2" t="n"/>
      <c r="N41" s="26">
        <f>IF(A41="","",IF(M41="Quarterly",L41/4,IF(M41="Monthly",L41/12,L41)))</f>
        <v/>
      </c>
      <c r="O41" s="27" t="n"/>
      <c r="P41" s="27" t="n"/>
      <c r="Q41" s="7">
        <f>IF(A41="","",COUNTIF('Payments'!$B$2:$B$101,A41))</f>
        <v/>
      </c>
      <c r="R41" s="26">
        <f>IF(A41="","",SUMIF('Payments'!$B$2:$B$101,A41,'Payments'!$F$2:$F$101))</f>
        <v/>
      </c>
      <c r="S41" s="26">
        <f>IF(A41="","",MAX(0,L41-R41))</f>
        <v/>
      </c>
      <c r="T41" s="37">
        <f>IF(OR(A41="",P41=""),"",IF(AND(S41&gt;0,TODAY()&gt;P41),TODAY()-P41,0))</f>
        <v/>
      </c>
      <c r="U41" s="7">
        <f>IF(A41="","",IF(S41=0,"Paid",IF(T41&gt;0,"Overdue",IF(S41&lt;L41,"Part-paid","Due"))))</f>
        <v/>
      </c>
      <c r="V41" s="3" t="n"/>
    </row>
    <row r="42">
      <c r="A42" s="2" t="n"/>
      <c r="B42" s="3" t="n"/>
      <c r="C42" s="3" t="n"/>
      <c r="D42" s="3" t="n"/>
      <c r="E42" s="2" t="n"/>
      <c r="F42" s="3" t="n"/>
      <c r="G42" s="2" t="n"/>
      <c r="H42" s="2" t="n"/>
      <c r="I42" s="25" t="n"/>
      <c r="J42" s="25" t="n"/>
      <c r="K42" s="25" t="n"/>
      <c r="L42" s="26">
        <f>IF(A42="","",SUM(I42:K42))</f>
        <v/>
      </c>
      <c r="M42" s="2" t="n"/>
      <c r="N42" s="26">
        <f>IF(A42="","",IF(M42="Quarterly",L42/4,IF(M42="Monthly",L42/12,L42)))</f>
        <v/>
      </c>
      <c r="O42" s="27" t="n"/>
      <c r="P42" s="27" t="n"/>
      <c r="Q42" s="7">
        <f>IF(A42="","",COUNTIF('Payments'!$B$2:$B$101,A42))</f>
        <v/>
      </c>
      <c r="R42" s="26">
        <f>IF(A42="","",SUMIF('Payments'!$B$2:$B$101,A42,'Payments'!$F$2:$F$101))</f>
        <v/>
      </c>
      <c r="S42" s="26">
        <f>IF(A42="","",MAX(0,L42-R42))</f>
        <v/>
      </c>
      <c r="T42" s="37">
        <f>IF(OR(A42="",P42=""),"",IF(AND(S42&gt;0,TODAY()&gt;P42),TODAY()-P42,0))</f>
        <v/>
      </c>
      <c r="U42" s="7">
        <f>IF(A42="","",IF(S42=0,"Paid",IF(T42&gt;0,"Overdue",IF(S42&lt;L42,"Part-paid","Due"))))</f>
        <v/>
      </c>
      <c r="V42" s="3" t="n"/>
    </row>
    <row r="43">
      <c r="A43" s="2" t="n"/>
      <c r="B43" s="3" t="n"/>
      <c r="C43" s="3" t="n"/>
      <c r="D43" s="3" t="n"/>
      <c r="E43" s="2" t="n"/>
      <c r="F43" s="3" t="n"/>
      <c r="G43" s="2" t="n"/>
      <c r="H43" s="2" t="n"/>
      <c r="I43" s="25" t="n"/>
      <c r="J43" s="25" t="n"/>
      <c r="K43" s="25" t="n"/>
      <c r="L43" s="26">
        <f>IF(A43="","",SUM(I43:K43))</f>
        <v/>
      </c>
      <c r="M43" s="2" t="n"/>
      <c r="N43" s="26">
        <f>IF(A43="","",IF(M43="Quarterly",L43/4,IF(M43="Monthly",L43/12,L43)))</f>
        <v/>
      </c>
      <c r="O43" s="27" t="n"/>
      <c r="P43" s="27" t="n"/>
      <c r="Q43" s="7">
        <f>IF(A43="","",COUNTIF('Payments'!$B$2:$B$101,A43))</f>
        <v/>
      </c>
      <c r="R43" s="26">
        <f>IF(A43="","",SUMIF('Payments'!$B$2:$B$101,A43,'Payments'!$F$2:$F$101))</f>
        <v/>
      </c>
      <c r="S43" s="26">
        <f>IF(A43="","",MAX(0,L43-R43))</f>
        <v/>
      </c>
      <c r="T43" s="37">
        <f>IF(OR(A43="",P43=""),"",IF(AND(S43&gt;0,TODAY()&gt;P43),TODAY()-P43,0))</f>
        <v/>
      </c>
      <c r="U43" s="7">
        <f>IF(A43="","",IF(S43=0,"Paid",IF(T43&gt;0,"Overdue",IF(S43&lt;L43,"Part-paid","Due"))))</f>
        <v/>
      </c>
      <c r="V43" s="3" t="n"/>
    </row>
    <row r="44">
      <c r="A44" s="2" t="n"/>
      <c r="B44" s="3" t="n"/>
      <c r="C44" s="3" t="n"/>
      <c r="D44" s="3" t="n"/>
      <c r="E44" s="2" t="n"/>
      <c r="F44" s="3" t="n"/>
      <c r="G44" s="2" t="n"/>
      <c r="H44" s="2" t="n"/>
      <c r="I44" s="25" t="n"/>
      <c r="J44" s="25" t="n"/>
      <c r="K44" s="25" t="n"/>
      <c r="L44" s="26">
        <f>IF(A44="","",SUM(I44:K44))</f>
        <v/>
      </c>
      <c r="M44" s="2" t="n"/>
      <c r="N44" s="26">
        <f>IF(A44="","",IF(M44="Quarterly",L44/4,IF(M44="Monthly",L44/12,L44)))</f>
        <v/>
      </c>
      <c r="O44" s="27" t="n"/>
      <c r="P44" s="27" t="n"/>
      <c r="Q44" s="7">
        <f>IF(A44="","",COUNTIF('Payments'!$B$2:$B$101,A44))</f>
        <v/>
      </c>
      <c r="R44" s="26">
        <f>IF(A44="","",SUMIF('Payments'!$B$2:$B$101,A44,'Payments'!$F$2:$F$101))</f>
        <v/>
      </c>
      <c r="S44" s="26">
        <f>IF(A44="","",MAX(0,L44-R44))</f>
        <v/>
      </c>
      <c r="T44" s="37">
        <f>IF(OR(A44="",P44=""),"",IF(AND(S44&gt;0,TODAY()&gt;P44),TODAY()-P44,0))</f>
        <v/>
      </c>
      <c r="U44" s="7">
        <f>IF(A44="","",IF(S44=0,"Paid",IF(T44&gt;0,"Overdue",IF(S44&lt;L44,"Part-paid","Due"))))</f>
        <v/>
      </c>
      <c r="V44" s="3" t="n"/>
    </row>
    <row r="45">
      <c r="A45" s="2" t="n"/>
      <c r="B45" s="3" t="n"/>
      <c r="C45" s="3" t="n"/>
      <c r="D45" s="3" t="n"/>
      <c r="E45" s="2" t="n"/>
      <c r="F45" s="3" t="n"/>
      <c r="G45" s="2" t="n"/>
      <c r="H45" s="2" t="n"/>
      <c r="I45" s="25" t="n"/>
      <c r="J45" s="25" t="n"/>
      <c r="K45" s="25" t="n"/>
      <c r="L45" s="26">
        <f>IF(A45="","",SUM(I45:K45))</f>
        <v/>
      </c>
      <c r="M45" s="2" t="n"/>
      <c r="N45" s="26">
        <f>IF(A45="","",IF(M45="Quarterly",L45/4,IF(M45="Monthly",L45/12,L45)))</f>
        <v/>
      </c>
      <c r="O45" s="27" t="n"/>
      <c r="P45" s="27" t="n"/>
      <c r="Q45" s="7">
        <f>IF(A45="","",COUNTIF('Payments'!$B$2:$B$101,A45))</f>
        <v/>
      </c>
      <c r="R45" s="26">
        <f>IF(A45="","",SUMIF('Payments'!$B$2:$B$101,A45,'Payments'!$F$2:$F$101))</f>
        <v/>
      </c>
      <c r="S45" s="26">
        <f>IF(A45="","",MAX(0,L45-R45))</f>
        <v/>
      </c>
      <c r="T45" s="37">
        <f>IF(OR(A45="",P45=""),"",IF(AND(S45&gt;0,TODAY()&gt;P45),TODAY()-P45,0))</f>
        <v/>
      </c>
      <c r="U45" s="7">
        <f>IF(A45="","",IF(S45=0,"Paid",IF(T45&gt;0,"Overdue",IF(S45&lt;L45,"Part-paid","Due"))))</f>
        <v/>
      </c>
      <c r="V45" s="3" t="n"/>
    </row>
    <row r="46">
      <c r="A46" s="2" t="n"/>
      <c r="B46" s="3" t="n"/>
      <c r="C46" s="3" t="n"/>
      <c r="D46" s="3" t="n"/>
      <c r="E46" s="2" t="n"/>
      <c r="F46" s="3" t="n"/>
      <c r="G46" s="2" t="n"/>
      <c r="H46" s="2" t="n"/>
      <c r="I46" s="25" t="n"/>
      <c r="J46" s="25" t="n"/>
      <c r="K46" s="25" t="n"/>
      <c r="L46" s="26">
        <f>IF(A46="","",SUM(I46:K46))</f>
        <v/>
      </c>
      <c r="M46" s="2" t="n"/>
      <c r="N46" s="26">
        <f>IF(A46="","",IF(M46="Quarterly",L46/4,IF(M46="Monthly",L46/12,L46)))</f>
        <v/>
      </c>
      <c r="O46" s="27" t="n"/>
      <c r="P46" s="27" t="n"/>
      <c r="Q46" s="7">
        <f>IF(A46="","",COUNTIF('Payments'!$B$2:$B$101,A46))</f>
        <v/>
      </c>
      <c r="R46" s="26">
        <f>IF(A46="","",SUMIF('Payments'!$B$2:$B$101,A46,'Payments'!$F$2:$F$101))</f>
        <v/>
      </c>
      <c r="S46" s="26">
        <f>IF(A46="","",MAX(0,L46-R46))</f>
        <v/>
      </c>
      <c r="T46" s="37">
        <f>IF(OR(A46="",P46=""),"",IF(AND(S46&gt;0,TODAY()&gt;P46),TODAY()-P46,0))</f>
        <v/>
      </c>
      <c r="U46" s="7">
        <f>IF(A46="","",IF(S46=0,"Paid",IF(T46&gt;0,"Overdue",IF(S46&lt;L46,"Part-paid","Due"))))</f>
        <v/>
      </c>
      <c r="V46" s="3" t="n"/>
    </row>
    <row r="47">
      <c r="A47" s="2" t="n"/>
      <c r="B47" s="3" t="n"/>
      <c r="C47" s="3" t="n"/>
      <c r="D47" s="3" t="n"/>
      <c r="E47" s="2" t="n"/>
      <c r="F47" s="3" t="n"/>
      <c r="G47" s="2" t="n"/>
      <c r="H47" s="2" t="n"/>
      <c r="I47" s="25" t="n"/>
      <c r="J47" s="25" t="n"/>
      <c r="K47" s="25" t="n"/>
      <c r="L47" s="26">
        <f>IF(A47="","",SUM(I47:K47))</f>
        <v/>
      </c>
      <c r="M47" s="2" t="n"/>
      <c r="N47" s="26">
        <f>IF(A47="","",IF(M47="Quarterly",L47/4,IF(M47="Monthly",L47/12,L47)))</f>
        <v/>
      </c>
      <c r="O47" s="27" t="n"/>
      <c r="P47" s="27" t="n"/>
      <c r="Q47" s="7">
        <f>IF(A47="","",COUNTIF('Payments'!$B$2:$B$101,A47))</f>
        <v/>
      </c>
      <c r="R47" s="26">
        <f>IF(A47="","",SUMIF('Payments'!$B$2:$B$101,A47,'Payments'!$F$2:$F$101))</f>
        <v/>
      </c>
      <c r="S47" s="26">
        <f>IF(A47="","",MAX(0,L47-R47))</f>
        <v/>
      </c>
      <c r="T47" s="37">
        <f>IF(OR(A47="",P47=""),"",IF(AND(S47&gt;0,TODAY()&gt;P47),TODAY()-P47,0))</f>
        <v/>
      </c>
      <c r="U47" s="7">
        <f>IF(A47="","",IF(S47=0,"Paid",IF(T47&gt;0,"Overdue",IF(S47&lt;L47,"Part-paid","Due"))))</f>
        <v/>
      </c>
      <c r="V47" s="3" t="n"/>
    </row>
    <row r="48">
      <c r="A48" s="2" t="n"/>
      <c r="B48" s="3" t="n"/>
      <c r="C48" s="3" t="n"/>
      <c r="D48" s="3" t="n"/>
      <c r="E48" s="2" t="n"/>
      <c r="F48" s="3" t="n"/>
      <c r="G48" s="2" t="n"/>
      <c r="H48" s="2" t="n"/>
      <c r="I48" s="25" t="n"/>
      <c r="J48" s="25" t="n"/>
      <c r="K48" s="25" t="n"/>
      <c r="L48" s="26">
        <f>IF(A48="","",SUM(I48:K48))</f>
        <v/>
      </c>
      <c r="M48" s="2" t="n"/>
      <c r="N48" s="26">
        <f>IF(A48="","",IF(M48="Quarterly",L48/4,IF(M48="Monthly",L48/12,L48)))</f>
        <v/>
      </c>
      <c r="O48" s="27" t="n"/>
      <c r="P48" s="27" t="n"/>
      <c r="Q48" s="7">
        <f>IF(A48="","",COUNTIF('Payments'!$B$2:$B$101,A48))</f>
        <v/>
      </c>
      <c r="R48" s="26">
        <f>IF(A48="","",SUMIF('Payments'!$B$2:$B$101,A48,'Payments'!$F$2:$F$101))</f>
        <v/>
      </c>
      <c r="S48" s="26">
        <f>IF(A48="","",MAX(0,L48-R48))</f>
        <v/>
      </c>
      <c r="T48" s="37">
        <f>IF(OR(A48="",P48=""),"",IF(AND(S48&gt;0,TODAY()&gt;P48),TODAY()-P48,0))</f>
        <v/>
      </c>
      <c r="U48" s="7">
        <f>IF(A48="","",IF(S48=0,"Paid",IF(T48&gt;0,"Overdue",IF(S48&lt;L48,"Part-paid","Due"))))</f>
        <v/>
      </c>
      <c r="V48" s="3" t="n"/>
    </row>
    <row r="49">
      <c r="A49" s="2" t="n"/>
      <c r="B49" s="3" t="n"/>
      <c r="C49" s="3" t="n"/>
      <c r="D49" s="3" t="n"/>
      <c r="E49" s="2" t="n"/>
      <c r="F49" s="3" t="n"/>
      <c r="G49" s="2" t="n"/>
      <c r="H49" s="2" t="n"/>
      <c r="I49" s="25" t="n"/>
      <c r="J49" s="25" t="n"/>
      <c r="K49" s="25" t="n"/>
      <c r="L49" s="26">
        <f>IF(A49="","",SUM(I49:K49))</f>
        <v/>
      </c>
      <c r="M49" s="2" t="n"/>
      <c r="N49" s="26">
        <f>IF(A49="","",IF(M49="Quarterly",L49/4,IF(M49="Monthly",L49/12,L49)))</f>
        <v/>
      </c>
      <c r="O49" s="27" t="n"/>
      <c r="P49" s="27" t="n"/>
      <c r="Q49" s="7">
        <f>IF(A49="","",COUNTIF('Payments'!$B$2:$B$101,A49))</f>
        <v/>
      </c>
      <c r="R49" s="26">
        <f>IF(A49="","",SUMIF('Payments'!$B$2:$B$101,A49,'Payments'!$F$2:$F$101))</f>
        <v/>
      </c>
      <c r="S49" s="26">
        <f>IF(A49="","",MAX(0,L49-R49))</f>
        <v/>
      </c>
      <c r="T49" s="37">
        <f>IF(OR(A49="",P49=""),"",IF(AND(S49&gt;0,TODAY()&gt;P49),TODAY()-P49,0))</f>
        <v/>
      </c>
      <c r="U49" s="7">
        <f>IF(A49="","",IF(S49=0,"Paid",IF(T49&gt;0,"Overdue",IF(S49&lt;L49,"Part-paid","Due"))))</f>
        <v/>
      </c>
      <c r="V49" s="3" t="n"/>
    </row>
    <row r="50">
      <c r="A50" s="2" t="n"/>
      <c r="B50" s="3" t="n"/>
      <c r="C50" s="3" t="n"/>
      <c r="D50" s="3" t="n"/>
      <c r="E50" s="2" t="n"/>
      <c r="F50" s="3" t="n"/>
      <c r="G50" s="2" t="n"/>
      <c r="H50" s="2" t="n"/>
      <c r="I50" s="25" t="n"/>
      <c r="J50" s="25" t="n"/>
      <c r="K50" s="25" t="n"/>
      <c r="L50" s="26">
        <f>IF(A50="","",SUM(I50:K50))</f>
        <v/>
      </c>
      <c r="M50" s="2" t="n"/>
      <c r="N50" s="26">
        <f>IF(A50="","",IF(M50="Quarterly",L50/4,IF(M50="Monthly",L50/12,L50)))</f>
        <v/>
      </c>
      <c r="O50" s="27" t="n"/>
      <c r="P50" s="27" t="n"/>
      <c r="Q50" s="7">
        <f>IF(A50="","",COUNTIF('Payments'!$B$2:$B$101,A50))</f>
        <v/>
      </c>
      <c r="R50" s="26">
        <f>IF(A50="","",SUMIF('Payments'!$B$2:$B$101,A50,'Payments'!$F$2:$F$101))</f>
        <v/>
      </c>
      <c r="S50" s="26">
        <f>IF(A50="","",MAX(0,L50-R50))</f>
        <v/>
      </c>
      <c r="T50" s="37">
        <f>IF(OR(A50="",P50=""),"",IF(AND(S50&gt;0,TODAY()&gt;P50),TODAY()-P50,0))</f>
        <v/>
      </c>
      <c r="U50" s="7">
        <f>IF(A50="","",IF(S50=0,"Paid",IF(T50&gt;0,"Overdue",IF(S50&lt;L50,"Part-paid","Due"))))</f>
        <v/>
      </c>
      <c r="V50" s="3" t="n"/>
    </row>
    <row r="51">
      <c r="A51" s="2" t="n"/>
      <c r="B51" s="3" t="n"/>
      <c r="C51" s="3" t="n"/>
      <c r="D51" s="3" t="n"/>
      <c r="E51" s="2" t="n"/>
      <c r="F51" s="3" t="n"/>
      <c r="G51" s="2" t="n"/>
      <c r="H51" s="2" t="n"/>
      <c r="I51" s="25" t="n"/>
      <c r="J51" s="25" t="n"/>
      <c r="K51" s="25" t="n"/>
      <c r="L51" s="26">
        <f>IF(A51="","",SUM(I51:K51))</f>
        <v/>
      </c>
      <c r="M51" s="2" t="n"/>
      <c r="N51" s="26">
        <f>IF(A51="","",IF(M51="Quarterly",L51/4,IF(M51="Monthly",L51/12,L51)))</f>
        <v/>
      </c>
      <c r="O51" s="27" t="n"/>
      <c r="P51" s="27" t="n"/>
      <c r="Q51" s="7">
        <f>IF(A51="","",COUNTIF('Payments'!$B$2:$B$101,A51))</f>
        <v/>
      </c>
      <c r="R51" s="26">
        <f>IF(A51="","",SUMIF('Payments'!$B$2:$B$101,A51,'Payments'!$F$2:$F$101))</f>
        <v/>
      </c>
      <c r="S51" s="26">
        <f>IF(A51="","",MAX(0,L51-R51))</f>
        <v/>
      </c>
      <c r="T51" s="37">
        <f>IF(OR(A51="",P51=""),"",IF(AND(S51&gt;0,TODAY()&gt;P51),TODAY()-P51,0))</f>
        <v/>
      </c>
      <c r="U51" s="7">
        <f>IF(A51="","",IF(S51=0,"Paid",IF(T51&gt;0,"Overdue",IF(S51&lt;L51,"Part-paid","Due"))))</f>
        <v/>
      </c>
      <c r="V51" s="3" t="n"/>
    </row>
    <row r="52">
      <c r="A52" s="2" t="n"/>
      <c r="B52" s="3" t="n"/>
      <c r="C52" s="3" t="n"/>
      <c r="D52" s="3" t="n"/>
      <c r="E52" s="2" t="n"/>
      <c r="F52" s="3" t="n"/>
      <c r="G52" s="2" t="n"/>
      <c r="H52" s="2" t="n"/>
      <c r="I52" s="25" t="n"/>
      <c r="J52" s="25" t="n"/>
      <c r="K52" s="25" t="n"/>
      <c r="L52" s="26">
        <f>IF(A52="","",SUM(I52:K52))</f>
        <v/>
      </c>
      <c r="M52" s="2" t="n"/>
      <c r="N52" s="26">
        <f>IF(A52="","",IF(M52="Quarterly",L52/4,IF(M52="Monthly",L52/12,L52)))</f>
        <v/>
      </c>
      <c r="O52" s="27" t="n"/>
      <c r="P52" s="27" t="n"/>
      <c r="Q52" s="7">
        <f>IF(A52="","",COUNTIF('Payments'!$B$2:$B$101,A52))</f>
        <v/>
      </c>
      <c r="R52" s="26">
        <f>IF(A52="","",SUMIF('Payments'!$B$2:$B$101,A52,'Payments'!$F$2:$F$101))</f>
        <v/>
      </c>
      <c r="S52" s="26">
        <f>IF(A52="","",MAX(0,L52-R52))</f>
        <v/>
      </c>
      <c r="T52" s="37">
        <f>IF(OR(A52="",P52=""),"",IF(AND(S52&gt;0,TODAY()&gt;P52),TODAY()-P52,0))</f>
        <v/>
      </c>
      <c r="U52" s="7">
        <f>IF(A52="","",IF(S52=0,"Paid",IF(T52&gt;0,"Overdue",IF(S52&lt;L52,"Part-paid","Due"))))</f>
        <v/>
      </c>
      <c r="V52" s="3" t="n"/>
    </row>
    <row r="53">
      <c r="A53" s="2" t="n"/>
      <c r="B53" s="3" t="n"/>
      <c r="C53" s="3" t="n"/>
      <c r="D53" s="3" t="n"/>
      <c r="E53" s="2" t="n"/>
      <c r="F53" s="3" t="n"/>
      <c r="G53" s="2" t="n"/>
      <c r="H53" s="2" t="n"/>
      <c r="I53" s="25" t="n"/>
      <c r="J53" s="25" t="n"/>
      <c r="K53" s="25" t="n"/>
      <c r="L53" s="26">
        <f>IF(A53="","",SUM(I53:K53))</f>
        <v/>
      </c>
      <c r="M53" s="2" t="n"/>
      <c r="N53" s="26">
        <f>IF(A53="","",IF(M53="Quarterly",L53/4,IF(M53="Monthly",L53/12,L53)))</f>
        <v/>
      </c>
      <c r="O53" s="27" t="n"/>
      <c r="P53" s="27" t="n"/>
      <c r="Q53" s="7">
        <f>IF(A53="","",COUNTIF('Payments'!$B$2:$B$101,A53))</f>
        <v/>
      </c>
      <c r="R53" s="26">
        <f>IF(A53="","",SUMIF('Payments'!$B$2:$B$101,A53,'Payments'!$F$2:$F$101))</f>
        <v/>
      </c>
      <c r="S53" s="26">
        <f>IF(A53="","",MAX(0,L53-R53))</f>
        <v/>
      </c>
      <c r="T53" s="37">
        <f>IF(OR(A53="",P53=""),"",IF(AND(S53&gt;0,TODAY()&gt;P53),TODAY()-P53,0))</f>
        <v/>
      </c>
      <c r="U53" s="7">
        <f>IF(A53="","",IF(S53=0,"Paid",IF(T53&gt;0,"Overdue",IF(S53&lt;L53,"Part-paid","Due"))))</f>
        <v/>
      </c>
      <c r="V53" s="3" t="n"/>
    </row>
    <row r="54">
      <c r="A54" s="2" t="n"/>
      <c r="B54" s="3" t="n"/>
      <c r="C54" s="3" t="n"/>
      <c r="D54" s="3" t="n"/>
      <c r="E54" s="2" t="n"/>
      <c r="F54" s="3" t="n"/>
      <c r="G54" s="2" t="n"/>
      <c r="H54" s="2" t="n"/>
      <c r="I54" s="25" t="n"/>
      <c r="J54" s="25" t="n"/>
      <c r="K54" s="25" t="n"/>
      <c r="L54" s="26">
        <f>IF(A54="","",SUM(I54:K54))</f>
        <v/>
      </c>
      <c r="M54" s="2" t="n"/>
      <c r="N54" s="26">
        <f>IF(A54="","",IF(M54="Quarterly",L54/4,IF(M54="Monthly",L54/12,L54)))</f>
        <v/>
      </c>
      <c r="O54" s="27" t="n"/>
      <c r="P54" s="27" t="n"/>
      <c r="Q54" s="7">
        <f>IF(A54="","",COUNTIF('Payments'!$B$2:$B$101,A54))</f>
        <v/>
      </c>
      <c r="R54" s="26">
        <f>IF(A54="","",SUMIF('Payments'!$B$2:$B$101,A54,'Payments'!$F$2:$F$101))</f>
        <v/>
      </c>
      <c r="S54" s="26">
        <f>IF(A54="","",MAX(0,L54-R54))</f>
        <v/>
      </c>
      <c r="T54" s="37">
        <f>IF(OR(A54="",P54=""),"",IF(AND(S54&gt;0,TODAY()&gt;P54),TODAY()-P54,0))</f>
        <v/>
      </c>
      <c r="U54" s="7">
        <f>IF(A54="","",IF(S54=0,"Paid",IF(T54&gt;0,"Overdue",IF(S54&lt;L54,"Part-paid","Due"))))</f>
        <v/>
      </c>
      <c r="V54" s="3" t="n"/>
    </row>
    <row r="55">
      <c r="A55" s="2" t="n"/>
      <c r="B55" s="3" t="n"/>
      <c r="C55" s="3" t="n"/>
      <c r="D55" s="3" t="n"/>
      <c r="E55" s="2" t="n"/>
      <c r="F55" s="3" t="n"/>
      <c r="G55" s="2" t="n"/>
      <c r="H55" s="2" t="n"/>
      <c r="I55" s="25" t="n"/>
      <c r="J55" s="25" t="n"/>
      <c r="K55" s="25" t="n"/>
      <c r="L55" s="26">
        <f>IF(A55="","",SUM(I55:K55))</f>
        <v/>
      </c>
      <c r="M55" s="2" t="n"/>
      <c r="N55" s="26">
        <f>IF(A55="","",IF(M55="Quarterly",L55/4,IF(M55="Monthly",L55/12,L55)))</f>
        <v/>
      </c>
      <c r="O55" s="27" t="n"/>
      <c r="P55" s="27" t="n"/>
      <c r="Q55" s="7">
        <f>IF(A55="","",COUNTIF('Payments'!$B$2:$B$101,A55))</f>
        <v/>
      </c>
      <c r="R55" s="26">
        <f>IF(A55="","",SUMIF('Payments'!$B$2:$B$101,A55,'Payments'!$F$2:$F$101))</f>
        <v/>
      </c>
      <c r="S55" s="26">
        <f>IF(A55="","",MAX(0,L55-R55))</f>
        <v/>
      </c>
      <c r="T55" s="37">
        <f>IF(OR(A55="",P55=""),"",IF(AND(S55&gt;0,TODAY()&gt;P55),TODAY()-P55,0))</f>
        <v/>
      </c>
      <c r="U55" s="7">
        <f>IF(A55="","",IF(S55=0,"Paid",IF(T55&gt;0,"Overdue",IF(S55&lt;L55,"Part-paid","Due"))))</f>
        <v/>
      </c>
      <c r="V55" s="3" t="n"/>
    </row>
    <row r="56">
      <c r="A56" s="2" t="n"/>
      <c r="B56" s="3" t="n"/>
      <c r="C56" s="3" t="n"/>
      <c r="D56" s="3" t="n"/>
      <c r="E56" s="2" t="n"/>
      <c r="F56" s="3" t="n"/>
      <c r="G56" s="2" t="n"/>
      <c r="H56" s="2" t="n"/>
      <c r="I56" s="25" t="n"/>
      <c r="J56" s="25" t="n"/>
      <c r="K56" s="25" t="n"/>
      <c r="L56" s="26">
        <f>IF(A56="","",SUM(I56:K56))</f>
        <v/>
      </c>
      <c r="M56" s="2" t="n"/>
      <c r="N56" s="26">
        <f>IF(A56="","",IF(M56="Quarterly",L56/4,IF(M56="Monthly",L56/12,L56)))</f>
        <v/>
      </c>
      <c r="O56" s="27" t="n"/>
      <c r="P56" s="27" t="n"/>
      <c r="Q56" s="7">
        <f>IF(A56="","",COUNTIF('Payments'!$B$2:$B$101,A56))</f>
        <v/>
      </c>
      <c r="R56" s="26">
        <f>IF(A56="","",SUMIF('Payments'!$B$2:$B$101,A56,'Payments'!$F$2:$F$101))</f>
        <v/>
      </c>
      <c r="S56" s="26">
        <f>IF(A56="","",MAX(0,L56-R56))</f>
        <v/>
      </c>
      <c r="T56" s="37">
        <f>IF(OR(A56="",P56=""),"",IF(AND(S56&gt;0,TODAY()&gt;P56),TODAY()-P56,0))</f>
        <v/>
      </c>
      <c r="U56" s="7">
        <f>IF(A56="","",IF(S56=0,"Paid",IF(T56&gt;0,"Overdue",IF(S56&lt;L56,"Part-paid","Due"))))</f>
        <v/>
      </c>
      <c r="V56" s="3" t="n"/>
    </row>
    <row r="57">
      <c r="A57" s="2" t="n"/>
      <c r="B57" s="3" t="n"/>
      <c r="C57" s="3" t="n"/>
      <c r="D57" s="3" t="n"/>
      <c r="E57" s="2" t="n"/>
      <c r="F57" s="3" t="n"/>
      <c r="G57" s="2" t="n"/>
      <c r="H57" s="2" t="n"/>
      <c r="I57" s="25" t="n"/>
      <c r="J57" s="25" t="n"/>
      <c r="K57" s="25" t="n"/>
      <c r="L57" s="26">
        <f>IF(A57="","",SUM(I57:K57))</f>
        <v/>
      </c>
      <c r="M57" s="2" t="n"/>
      <c r="N57" s="26">
        <f>IF(A57="","",IF(M57="Quarterly",L57/4,IF(M57="Monthly",L57/12,L57)))</f>
        <v/>
      </c>
      <c r="O57" s="27" t="n"/>
      <c r="P57" s="27" t="n"/>
      <c r="Q57" s="7">
        <f>IF(A57="","",COUNTIF('Payments'!$B$2:$B$101,A57))</f>
        <v/>
      </c>
      <c r="R57" s="26">
        <f>IF(A57="","",SUMIF('Payments'!$B$2:$B$101,A57,'Payments'!$F$2:$F$101))</f>
        <v/>
      </c>
      <c r="S57" s="26">
        <f>IF(A57="","",MAX(0,L57-R57))</f>
        <v/>
      </c>
      <c r="T57" s="37">
        <f>IF(OR(A57="",P57=""),"",IF(AND(S57&gt;0,TODAY()&gt;P57),TODAY()-P57,0))</f>
        <v/>
      </c>
      <c r="U57" s="7">
        <f>IF(A57="","",IF(S57=0,"Paid",IF(T57&gt;0,"Overdue",IF(S57&lt;L57,"Part-paid","Due"))))</f>
        <v/>
      </c>
      <c r="V57" s="3" t="n"/>
    </row>
    <row r="58">
      <c r="A58" s="2" t="n"/>
      <c r="B58" s="3" t="n"/>
      <c r="C58" s="3" t="n"/>
      <c r="D58" s="3" t="n"/>
      <c r="E58" s="2" t="n"/>
      <c r="F58" s="3" t="n"/>
      <c r="G58" s="2" t="n"/>
      <c r="H58" s="2" t="n"/>
      <c r="I58" s="25" t="n"/>
      <c r="J58" s="25" t="n"/>
      <c r="K58" s="25" t="n"/>
      <c r="L58" s="26">
        <f>IF(A58="","",SUM(I58:K58))</f>
        <v/>
      </c>
      <c r="M58" s="2" t="n"/>
      <c r="N58" s="26">
        <f>IF(A58="","",IF(M58="Quarterly",L58/4,IF(M58="Monthly",L58/12,L58)))</f>
        <v/>
      </c>
      <c r="O58" s="27" t="n"/>
      <c r="P58" s="27" t="n"/>
      <c r="Q58" s="7">
        <f>IF(A58="","",COUNTIF('Payments'!$B$2:$B$101,A58))</f>
        <v/>
      </c>
      <c r="R58" s="26">
        <f>IF(A58="","",SUMIF('Payments'!$B$2:$B$101,A58,'Payments'!$F$2:$F$101))</f>
        <v/>
      </c>
      <c r="S58" s="26">
        <f>IF(A58="","",MAX(0,L58-R58))</f>
        <v/>
      </c>
      <c r="T58" s="37">
        <f>IF(OR(A58="",P58=""),"",IF(AND(S58&gt;0,TODAY()&gt;P58),TODAY()-P58,0))</f>
        <v/>
      </c>
      <c r="U58" s="7">
        <f>IF(A58="","",IF(S58=0,"Paid",IF(T58&gt;0,"Overdue",IF(S58&lt;L58,"Part-paid","Due"))))</f>
        <v/>
      </c>
      <c r="V58" s="3" t="n"/>
    </row>
    <row r="59">
      <c r="A59" s="2" t="n"/>
      <c r="B59" s="3" t="n"/>
      <c r="C59" s="3" t="n"/>
      <c r="D59" s="3" t="n"/>
      <c r="E59" s="2" t="n"/>
      <c r="F59" s="3" t="n"/>
      <c r="G59" s="2" t="n"/>
      <c r="H59" s="2" t="n"/>
      <c r="I59" s="25" t="n"/>
      <c r="J59" s="25" t="n"/>
      <c r="K59" s="25" t="n"/>
      <c r="L59" s="26">
        <f>IF(A59="","",SUM(I59:K59))</f>
        <v/>
      </c>
      <c r="M59" s="2" t="n"/>
      <c r="N59" s="26">
        <f>IF(A59="","",IF(M59="Quarterly",L59/4,IF(M59="Monthly",L59/12,L59)))</f>
        <v/>
      </c>
      <c r="O59" s="27" t="n"/>
      <c r="P59" s="27" t="n"/>
      <c r="Q59" s="7">
        <f>IF(A59="","",COUNTIF('Payments'!$B$2:$B$101,A59))</f>
        <v/>
      </c>
      <c r="R59" s="26">
        <f>IF(A59="","",SUMIF('Payments'!$B$2:$B$101,A59,'Payments'!$F$2:$F$101))</f>
        <v/>
      </c>
      <c r="S59" s="26">
        <f>IF(A59="","",MAX(0,L59-R59))</f>
        <v/>
      </c>
      <c r="T59" s="37">
        <f>IF(OR(A59="",P59=""),"",IF(AND(S59&gt;0,TODAY()&gt;P59),TODAY()-P59,0))</f>
        <v/>
      </c>
      <c r="U59" s="7">
        <f>IF(A59="","",IF(S59=0,"Paid",IF(T59&gt;0,"Overdue",IF(S59&lt;L59,"Part-paid","Due"))))</f>
        <v/>
      </c>
      <c r="V59" s="3" t="n"/>
    </row>
    <row r="60">
      <c r="A60" s="2" t="n"/>
      <c r="B60" s="3" t="n"/>
      <c r="C60" s="3" t="n"/>
      <c r="D60" s="3" t="n"/>
      <c r="E60" s="2" t="n"/>
      <c r="F60" s="3" t="n"/>
      <c r="G60" s="2" t="n"/>
      <c r="H60" s="2" t="n"/>
      <c r="I60" s="25" t="n"/>
      <c r="J60" s="25" t="n"/>
      <c r="K60" s="25" t="n"/>
      <c r="L60" s="26">
        <f>IF(A60="","",SUM(I60:K60))</f>
        <v/>
      </c>
      <c r="M60" s="2" t="n"/>
      <c r="N60" s="26">
        <f>IF(A60="","",IF(M60="Quarterly",L60/4,IF(M60="Monthly",L60/12,L60)))</f>
        <v/>
      </c>
      <c r="O60" s="27" t="n"/>
      <c r="P60" s="27" t="n"/>
      <c r="Q60" s="7">
        <f>IF(A60="","",COUNTIF('Payments'!$B$2:$B$101,A60))</f>
        <v/>
      </c>
      <c r="R60" s="26">
        <f>IF(A60="","",SUMIF('Payments'!$B$2:$B$101,A60,'Payments'!$F$2:$F$101))</f>
        <v/>
      </c>
      <c r="S60" s="26">
        <f>IF(A60="","",MAX(0,L60-R60))</f>
        <v/>
      </c>
      <c r="T60" s="37">
        <f>IF(OR(A60="",P60=""),"",IF(AND(S60&gt;0,TODAY()&gt;P60),TODAY()-P60,0))</f>
        <v/>
      </c>
      <c r="U60" s="7">
        <f>IF(A60="","",IF(S60=0,"Paid",IF(T60&gt;0,"Overdue",IF(S60&lt;L60,"Part-paid","Due"))))</f>
        <v/>
      </c>
      <c r="V60" s="3" t="n"/>
    </row>
    <row r="61">
      <c r="A61" s="2" t="n"/>
      <c r="B61" s="3" t="n"/>
      <c r="C61" s="3" t="n"/>
      <c r="D61" s="3" t="n"/>
      <c r="E61" s="2" t="n"/>
      <c r="F61" s="3" t="n"/>
      <c r="G61" s="2" t="n"/>
      <c r="H61" s="2" t="n"/>
      <c r="I61" s="25" t="n"/>
      <c r="J61" s="25" t="n"/>
      <c r="K61" s="25" t="n"/>
      <c r="L61" s="26">
        <f>IF(A61="","",SUM(I61:K61))</f>
        <v/>
      </c>
      <c r="M61" s="2" t="n"/>
      <c r="N61" s="26">
        <f>IF(A61="","",IF(M61="Quarterly",L61/4,IF(M61="Monthly",L61/12,L61)))</f>
        <v/>
      </c>
      <c r="O61" s="27" t="n"/>
      <c r="P61" s="27" t="n"/>
      <c r="Q61" s="7">
        <f>IF(A61="","",COUNTIF('Payments'!$B$2:$B$101,A61))</f>
        <v/>
      </c>
      <c r="R61" s="26">
        <f>IF(A61="","",SUMIF('Payments'!$B$2:$B$101,A61,'Payments'!$F$2:$F$101))</f>
        <v/>
      </c>
      <c r="S61" s="26">
        <f>IF(A61="","",MAX(0,L61-R61))</f>
        <v/>
      </c>
      <c r="T61" s="37">
        <f>IF(OR(A61="",P61=""),"",IF(AND(S61&gt;0,TODAY()&gt;P61),TODAY()-P61,0))</f>
        <v/>
      </c>
      <c r="U61" s="7">
        <f>IF(A61="","",IF(S61=0,"Paid",IF(T61&gt;0,"Overdue",IF(S61&lt;L61,"Part-paid","Due"))))</f>
        <v/>
      </c>
      <c r="V61" s="3" t="n"/>
    </row>
    <row r="62">
      <c r="A62" s="2" t="n"/>
      <c r="B62" s="3" t="n"/>
      <c r="C62" s="3" t="n"/>
      <c r="D62" s="3" t="n"/>
      <c r="E62" s="2" t="n"/>
      <c r="F62" s="3" t="n"/>
      <c r="G62" s="2" t="n"/>
      <c r="H62" s="2" t="n"/>
      <c r="I62" s="25" t="n"/>
      <c r="J62" s="25" t="n"/>
      <c r="K62" s="25" t="n"/>
      <c r="L62" s="26">
        <f>IF(A62="","",SUM(I62:K62))</f>
        <v/>
      </c>
      <c r="M62" s="2" t="n"/>
      <c r="N62" s="26">
        <f>IF(A62="","",IF(M62="Quarterly",L62/4,IF(M62="Monthly",L62/12,L62)))</f>
        <v/>
      </c>
      <c r="O62" s="27" t="n"/>
      <c r="P62" s="27" t="n"/>
      <c r="Q62" s="7">
        <f>IF(A62="","",COUNTIF('Payments'!$B$2:$B$101,A62))</f>
        <v/>
      </c>
      <c r="R62" s="26">
        <f>IF(A62="","",SUMIF('Payments'!$B$2:$B$101,A62,'Payments'!$F$2:$F$101))</f>
        <v/>
      </c>
      <c r="S62" s="26">
        <f>IF(A62="","",MAX(0,L62-R62))</f>
        <v/>
      </c>
      <c r="T62" s="37">
        <f>IF(OR(A62="",P62=""),"",IF(AND(S62&gt;0,TODAY()&gt;P62),TODAY()-P62,0))</f>
        <v/>
      </c>
      <c r="U62" s="7">
        <f>IF(A62="","",IF(S62=0,"Paid",IF(T62&gt;0,"Overdue",IF(S62&lt;L62,"Part-paid","Due"))))</f>
        <v/>
      </c>
      <c r="V62" s="3" t="n"/>
    </row>
    <row r="63">
      <c r="A63" s="2" t="n"/>
      <c r="B63" s="3" t="n"/>
      <c r="C63" s="3" t="n"/>
      <c r="D63" s="3" t="n"/>
      <c r="E63" s="2" t="n"/>
      <c r="F63" s="3" t="n"/>
      <c r="G63" s="2" t="n"/>
      <c r="H63" s="2" t="n"/>
      <c r="I63" s="25" t="n"/>
      <c r="J63" s="25" t="n"/>
      <c r="K63" s="25" t="n"/>
      <c r="L63" s="26">
        <f>IF(A63="","",SUM(I63:K63))</f>
        <v/>
      </c>
      <c r="M63" s="2" t="n"/>
      <c r="N63" s="26">
        <f>IF(A63="","",IF(M63="Quarterly",L63/4,IF(M63="Monthly",L63/12,L63)))</f>
        <v/>
      </c>
      <c r="O63" s="27" t="n"/>
      <c r="P63" s="27" t="n"/>
      <c r="Q63" s="7">
        <f>IF(A63="","",COUNTIF('Payments'!$B$2:$B$101,A63))</f>
        <v/>
      </c>
      <c r="R63" s="26">
        <f>IF(A63="","",SUMIF('Payments'!$B$2:$B$101,A63,'Payments'!$F$2:$F$101))</f>
        <v/>
      </c>
      <c r="S63" s="26">
        <f>IF(A63="","",MAX(0,L63-R63))</f>
        <v/>
      </c>
      <c r="T63" s="37">
        <f>IF(OR(A63="",P63=""),"",IF(AND(S63&gt;0,TODAY()&gt;P63),TODAY()-P63,0))</f>
        <v/>
      </c>
      <c r="U63" s="7">
        <f>IF(A63="","",IF(S63=0,"Paid",IF(T63&gt;0,"Overdue",IF(S63&lt;L63,"Part-paid","Due"))))</f>
        <v/>
      </c>
      <c r="V63" s="3" t="n"/>
    </row>
    <row r="64">
      <c r="A64" s="2" t="n"/>
      <c r="B64" s="3" t="n"/>
      <c r="C64" s="3" t="n"/>
      <c r="D64" s="3" t="n"/>
      <c r="E64" s="2" t="n"/>
      <c r="F64" s="3" t="n"/>
      <c r="G64" s="2" t="n"/>
      <c r="H64" s="2" t="n"/>
      <c r="I64" s="25" t="n"/>
      <c r="J64" s="25" t="n"/>
      <c r="K64" s="25" t="n"/>
      <c r="L64" s="26">
        <f>IF(A64="","",SUM(I64:K64))</f>
        <v/>
      </c>
      <c r="M64" s="2" t="n"/>
      <c r="N64" s="26">
        <f>IF(A64="","",IF(M64="Quarterly",L64/4,IF(M64="Monthly",L64/12,L64)))</f>
        <v/>
      </c>
      <c r="O64" s="27" t="n"/>
      <c r="P64" s="27" t="n"/>
      <c r="Q64" s="7">
        <f>IF(A64="","",COUNTIF('Payments'!$B$2:$B$101,A64))</f>
        <v/>
      </c>
      <c r="R64" s="26">
        <f>IF(A64="","",SUMIF('Payments'!$B$2:$B$101,A64,'Payments'!$F$2:$F$101))</f>
        <v/>
      </c>
      <c r="S64" s="26">
        <f>IF(A64="","",MAX(0,L64-R64))</f>
        <v/>
      </c>
      <c r="T64" s="37">
        <f>IF(OR(A64="",P64=""),"",IF(AND(S64&gt;0,TODAY()&gt;P64),TODAY()-P64,0))</f>
        <v/>
      </c>
      <c r="U64" s="7">
        <f>IF(A64="","",IF(S64=0,"Paid",IF(T64&gt;0,"Overdue",IF(S64&lt;L64,"Part-paid","Due"))))</f>
        <v/>
      </c>
      <c r="V64" s="3" t="n"/>
    </row>
    <row r="65">
      <c r="A65" s="2" t="n"/>
      <c r="B65" s="3" t="n"/>
      <c r="C65" s="3" t="n"/>
      <c r="D65" s="3" t="n"/>
      <c r="E65" s="2" t="n"/>
      <c r="F65" s="3" t="n"/>
      <c r="G65" s="2" t="n"/>
      <c r="H65" s="2" t="n"/>
      <c r="I65" s="25" t="n"/>
      <c r="J65" s="25" t="n"/>
      <c r="K65" s="25" t="n"/>
      <c r="L65" s="26">
        <f>IF(A65="","",SUM(I65:K65))</f>
        <v/>
      </c>
      <c r="M65" s="2" t="n"/>
      <c r="N65" s="26">
        <f>IF(A65="","",IF(M65="Quarterly",L65/4,IF(M65="Monthly",L65/12,L65)))</f>
        <v/>
      </c>
      <c r="O65" s="27" t="n"/>
      <c r="P65" s="27" t="n"/>
      <c r="Q65" s="7">
        <f>IF(A65="","",COUNTIF('Payments'!$B$2:$B$101,A65))</f>
        <v/>
      </c>
      <c r="R65" s="26">
        <f>IF(A65="","",SUMIF('Payments'!$B$2:$B$101,A65,'Payments'!$F$2:$F$101))</f>
        <v/>
      </c>
      <c r="S65" s="26">
        <f>IF(A65="","",MAX(0,L65-R65))</f>
        <v/>
      </c>
      <c r="T65" s="37">
        <f>IF(OR(A65="",P65=""),"",IF(AND(S65&gt;0,TODAY()&gt;P65),TODAY()-P65,0))</f>
        <v/>
      </c>
      <c r="U65" s="7">
        <f>IF(A65="","",IF(S65=0,"Paid",IF(T65&gt;0,"Overdue",IF(S65&lt;L65,"Part-paid","Due"))))</f>
        <v/>
      </c>
      <c r="V65" s="3" t="n"/>
    </row>
    <row r="66">
      <c r="A66" s="2" t="n"/>
      <c r="B66" s="3" t="n"/>
      <c r="C66" s="3" t="n"/>
      <c r="D66" s="3" t="n"/>
      <c r="E66" s="2" t="n"/>
      <c r="F66" s="3" t="n"/>
      <c r="G66" s="2" t="n"/>
      <c r="H66" s="2" t="n"/>
      <c r="I66" s="25" t="n"/>
      <c r="J66" s="25" t="n"/>
      <c r="K66" s="25" t="n"/>
      <c r="L66" s="26">
        <f>IF(A66="","",SUM(I66:K66))</f>
        <v/>
      </c>
      <c r="M66" s="2" t="n"/>
      <c r="N66" s="26">
        <f>IF(A66="","",IF(M66="Quarterly",L66/4,IF(M66="Monthly",L66/12,L66)))</f>
        <v/>
      </c>
      <c r="O66" s="27" t="n"/>
      <c r="P66" s="27" t="n"/>
      <c r="Q66" s="7">
        <f>IF(A66="","",COUNTIF('Payments'!$B$2:$B$101,A66))</f>
        <v/>
      </c>
      <c r="R66" s="26">
        <f>IF(A66="","",SUMIF('Payments'!$B$2:$B$101,A66,'Payments'!$F$2:$F$101))</f>
        <v/>
      </c>
      <c r="S66" s="26">
        <f>IF(A66="","",MAX(0,L66-R66))</f>
        <v/>
      </c>
      <c r="T66" s="37">
        <f>IF(OR(A66="",P66=""),"",IF(AND(S66&gt;0,TODAY()&gt;P66),TODAY()-P66,0))</f>
        <v/>
      </c>
      <c r="U66" s="7">
        <f>IF(A66="","",IF(S66=0,"Paid",IF(T66&gt;0,"Overdue",IF(S66&lt;L66,"Part-paid","Due"))))</f>
        <v/>
      </c>
      <c r="V66" s="3" t="n"/>
    </row>
    <row r="67">
      <c r="A67" s="2" t="n"/>
      <c r="B67" s="3" t="n"/>
      <c r="C67" s="3" t="n"/>
      <c r="D67" s="3" t="n"/>
      <c r="E67" s="2" t="n"/>
      <c r="F67" s="3" t="n"/>
      <c r="G67" s="2" t="n"/>
      <c r="H67" s="2" t="n"/>
      <c r="I67" s="25" t="n"/>
      <c r="J67" s="25" t="n"/>
      <c r="K67" s="25" t="n"/>
      <c r="L67" s="26">
        <f>IF(A67="","",SUM(I67:K67))</f>
        <v/>
      </c>
      <c r="M67" s="2" t="n"/>
      <c r="N67" s="26">
        <f>IF(A67="","",IF(M67="Quarterly",L67/4,IF(M67="Monthly",L67/12,L67)))</f>
        <v/>
      </c>
      <c r="O67" s="27" t="n"/>
      <c r="P67" s="27" t="n"/>
      <c r="Q67" s="7">
        <f>IF(A67="","",COUNTIF('Payments'!$B$2:$B$101,A67))</f>
        <v/>
      </c>
      <c r="R67" s="26">
        <f>IF(A67="","",SUMIF('Payments'!$B$2:$B$101,A67,'Payments'!$F$2:$F$101))</f>
        <v/>
      </c>
      <c r="S67" s="26">
        <f>IF(A67="","",MAX(0,L67-R67))</f>
        <v/>
      </c>
      <c r="T67" s="37">
        <f>IF(OR(A67="",P67=""),"",IF(AND(S67&gt;0,TODAY()&gt;P67),TODAY()-P67,0))</f>
        <v/>
      </c>
      <c r="U67" s="7">
        <f>IF(A67="","",IF(S67=0,"Paid",IF(T67&gt;0,"Overdue",IF(S67&lt;L67,"Part-paid","Due"))))</f>
        <v/>
      </c>
      <c r="V67" s="3" t="n"/>
    </row>
    <row r="68">
      <c r="A68" s="2" t="n"/>
      <c r="B68" s="3" t="n"/>
      <c r="C68" s="3" t="n"/>
      <c r="D68" s="3" t="n"/>
      <c r="E68" s="2" t="n"/>
      <c r="F68" s="3" t="n"/>
      <c r="G68" s="2" t="n"/>
      <c r="H68" s="2" t="n"/>
      <c r="I68" s="25" t="n"/>
      <c r="J68" s="25" t="n"/>
      <c r="K68" s="25" t="n"/>
      <c r="L68" s="26">
        <f>IF(A68="","",SUM(I68:K68))</f>
        <v/>
      </c>
      <c r="M68" s="2" t="n"/>
      <c r="N68" s="26">
        <f>IF(A68="","",IF(M68="Quarterly",L68/4,IF(M68="Monthly",L68/12,L68)))</f>
        <v/>
      </c>
      <c r="O68" s="27" t="n"/>
      <c r="P68" s="27" t="n"/>
      <c r="Q68" s="7">
        <f>IF(A68="","",COUNTIF('Payments'!$B$2:$B$101,A68))</f>
        <v/>
      </c>
      <c r="R68" s="26">
        <f>IF(A68="","",SUMIF('Payments'!$B$2:$B$101,A68,'Payments'!$F$2:$F$101))</f>
        <v/>
      </c>
      <c r="S68" s="26">
        <f>IF(A68="","",MAX(0,L68-R68))</f>
        <v/>
      </c>
      <c r="T68" s="37">
        <f>IF(OR(A68="",P68=""),"",IF(AND(S68&gt;0,TODAY()&gt;P68),TODAY()-P68,0))</f>
        <v/>
      </c>
      <c r="U68" s="7">
        <f>IF(A68="","",IF(S68=0,"Paid",IF(T68&gt;0,"Overdue",IF(S68&lt;L68,"Part-paid","Due"))))</f>
        <v/>
      </c>
      <c r="V68" s="3" t="n"/>
    </row>
    <row r="69">
      <c r="A69" s="2" t="n"/>
      <c r="B69" s="3" t="n"/>
      <c r="C69" s="3" t="n"/>
      <c r="D69" s="3" t="n"/>
      <c r="E69" s="2" t="n"/>
      <c r="F69" s="3" t="n"/>
      <c r="G69" s="2" t="n"/>
      <c r="H69" s="2" t="n"/>
      <c r="I69" s="25" t="n"/>
      <c r="J69" s="25" t="n"/>
      <c r="K69" s="25" t="n"/>
      <c r="L69" s="26">
        <f>IF(A69="","",SUM(I69:K69))</f>
        <v/>
      </c>
      <c r="M69" s="2" t="n"/>
      <c r="N69" s="26">
        <f>IF(A69="","",IF(M69="Quarterly",L69/4,IF(M69="Monthly",L69/12,L69)))</f>
        <v/>
      </c>
      <c r="O69" s="27" t="n"/>
      <c r="P69" s="27" t="n"/>
      <c r="Q69" s="7">
        <f>IF(A69="","",COUNTIF('Payments'!$B$2:$B$101,A69))</f>
        <v/>
      </c>
      <c r="R69" s="26">
        <f>IF(A69="","",SUMIF('Payments'!$B$2:$B$101,A69,'Payments'!$F$2:$F$101))</f>
        <v/>
      </c>
      <c r="S69" s="26">
        <f>IF(A69="","",MAX(0,L69-R69))</f>
        <v/>
      </c>
      <c r="T69" s="37">
        <f>IF(OR(A69="",P69=""),"",IF(AND(S69&gt;0,TODAY()&gt;P69),TODAY()-P69,0))</f>
        <v/>
      </c>
      <c r="U69" s="7">
        <f>IF(A69="","",IF(S69=0,"Paid",IF(T69&gt;0,"Overdue",IF(S69&lt;L69,"Part-paid","Due"))))</f>
        <v/>
      </c>
      <c r="V69" s="3" t="n"/>
    </row>
    <row r="70">
      <c r="A70" s="2" t="n"/>
      <c r="B70" s="3" t="n"/>
      <c r="C70" s="3" t="n"/>
      <c r="D70" s="3" t="n"/>
      <c r="E70" s="2" t="n"/>
      <c r="F70" s="3" t="n"/>
      <c r="G70" s="2" t="n"/>
      <c r="H70" s="2" t="n"/>
      <c r="I70" s="25" t="n"/>
      <c r="J70" s="25" t="n"/>
      <c r="K70" s="25" t="n"/>
      <c r="L70" s="26">
        <f>IF(A70="","",SUM(I70:K70))</f>
        <v/>
      </c>
      <c r="M70" s="2" t="n"/>
      <c r="N70" s="26">
        <f>IF(A70="","",IF(M70="Quarterly",L70/4,IF(M70="Monthly",L70/12,L70)))</f>
        <v/>
      </c>
      <c r="O70" s="27" t="n"/>
      <c r="P70" s="27" t="n"/>
      <c r="Q70" s="7">
        <f>IF(A70="","",COUNTIF('Payments'!$B$2:$B$101,A70))</f>
        <v/>
      </c>
      <c r="R70" s="26">
        <f>IF(A70="","",SUMIF('Payments'!$B$2:$B$101,A70,'Payments'!$F$2:$F$101))</f>
        <v/>
      </c>
      <c r="S70" s="26">
        <f>IF(A70="","",MAX(0,L70-R70))</f>
        <v/>
      </c>
      <c r="T70" s="37">
        <f>IF(OR(A70="",P70=""),"",IF(AND(S70&gt;0,TODAY()&gt;P70),TODAY()-P70,0))</f>
        <v/>
      </c>
      <c r="U70" s="7">
        <f>IF(A70="","",IF(S70=0,"Paid",IF(T70&gt;0,"Overdue",IF(S70&lt;L70,"Part-paid","Due"))))</f>
        <v/>
      </c>
      <c r="V70" s="3" t="n"/>
    </row>
    <row r="71">
      <c r="A71" s="2" t="n"/>
      <c r="B71" s="3" t="n"/>
      <c r="C71" s="3" t="n"/>
      <c r="D71" s="3" t="n"/>
      <c r="E71" s="2" t="n"/>
      <c r="F71" s="3" t="n"/>
      <c r="G71" s="2" t="n"/>
      <c r="H71" s="2" t="n"/>
      <c r="I71" s="25" t="n"/>
      <c r="J71" s="25" t="n"/>
      <c r="K71" s="25" t="n"/>
      <c r="L71" s="26">
        <f>IF(A71="","",SUM(I71:K71))</f>
        <v/>
      </c>
      <c r="M71" s="2" t="n"/>
      <c r="N71" s="26">
        <f>IF(A71="","",IF(M71="Quarterly",L71/4,IF(M71="Monthly",L71/12,L71)))</f>
        <v/>
      </c>
      <c r="O71" s="27" t="n"/>
      <c r="P71" s="27" t="n"/>
      <c r="Q71" s="7">
        <f>IF(A71="","",COUNTIF('Payments'!$B$2:$B$101,A71))</f>
        <v/>
      </c>
      <c r="R71" s="26">
        <f>IF(A71="","",SUMIF('Payments'!$B$2:$B$101,A71,'Payments'!$F$2:$F$101))</f>
        <v/>
      </c>
      <c r="S71" s="26">
        <f>IF(A71="","",MAX(0,L71-R71))</f>
        <v/>
      </c>
      <c r="T71" s="37">
        <f>IF(OR(A71="",P71=""),"",IF(AND(S71&gt;0,TODAY()&gt;P71),TODAY()-P71,0))</f>
        <v/>
      </c>
      <c r="U71" s="7">
        <f>IF(A71="","",IF(S71=0,"Paid",IF(T71&gt;0,"Overdue",IF(S71&lt;L71,"Part-paid","Due"))))</f>
        <v/>
      </c>
      <c r="V71" s="3" t="n"/>
    </row>
    <row r="72">
      <c r="A72" s="2" t="n"/>
      <c r="B72" s="3" t="n"/>
      <c r="C72" s="3" t="n"/>
      <c r="D72" s="3" t="n"/>
      <c r="E72" s="2" t="n"/>
      <c r="F72" s="3" t="n"/>
      <c r="G72" s="2" t="n"/>
      <c r="H72" s="2" t="n"/>
      <c r="I72" s="25" t="n"/>
      <c r="J72" s="25" t="n"/>
      <c r="K72" s="25" t="n"/>
      <c r="L72" s="26">
        <f>IF(A72="","",SUM(I72:K72))</f>
        <v/>
      </c>
      <c r="M72" s="2" t="n"/>
      <c r="N72" s="26">
        <f>IF(A72="","",IF(M72="Quarterly",L72/4,IF(M72="Monthly",L72/12,L72)))</f>
        <v/>
      </c>
      <c r="O72" s="27" t="n"/>
      <c r="P72" s="27" t="n"/>
      <c r="Q72" s="7">
        <f>IF(A72="","",COUNTIF('Payments'!$B$2:$B$101,A72))</f>
        <v/>
      </c>
      <c r="R72" s="26">
        <f>IF(A72="","",SUMIF('Payments'!$B$2:$B$101,A72,'Payments'!$F$2:$F$101))</f>
        <v/>
      </c>
      <c r="S72" s="26">
        <f>IF(A72="","",MAX(0,L72-R72))</f>
        <v/>
      </c>
      <c r="T72" s="37">
        <f>IF(OR(A72="",P72=""),"",IF(AND(S72&gt;0,TODAY()&gt;P72),TODAY()-P72,0))</f>
        <v/>
      </c>
      <c r="U72" s="7">
        <f>IF(A72="","",IF(S72=0,"Paid",IF(T72&gt;0,"Overdue",IF(S72&lt;L72,"Part-paid","Due"))))</f>
        <v/>
      </c>
      <c r="V72" s="3" t="n"/>
    </row>
    <row r="73">
      <c r="A73" s="2" t="n"/>
      <c r="B73" s="3" t="n"/>
      <c r="C73" s="3" t="n"/>
      <c r="D73" s="3" t="n"/>
      <c r="E73" s="2" t="n"/>
      <c r="F73" s="3" t="n"/>
      <c r="G73" s="2" t="n"/>
      <c r="H73" s="2" t="n"/>
      <c r="I73" s="25" t="n"/>
      <c r="J73" s="25" t="n"/>
      <c r="K73" s="25" t="n"/>
      <c r="L73" s="26">
        <f>IF(A73="","",SUM(I73:K73))</f>
        <v/>
      </c>
      <c r="M73" s="2" t="n"/>
      <c r="N73" s="26">
        <f>IF(A73="","",IF(M73="Quarterly",L73/4,IF(M73="Monthly",L73/12,L73)))</f>
        <v/>
      </c>
      <c r="O73" s="27" t="n"/>
      <c r="P73" s="27" t="n"/>
      <c r="Q73" s="7">
        <f>IF(A73="","",COUNTIF('Payments'!$B$2:$B$101,A73))</f>
        <v/>
      </c>
      <c r="R73" s="26">
        <f>IF(A73="","",SUMIF('Payments'!$B$2:$B$101,A73,'Payments'!$F$2:$F$101))</f>
        <v/>
      </c>
      <c r="S73" s="26">
        <f>IF(A73="","",MAX(0,L73-R73))</f>
        <v/>
      </c>
      <c r="T73" s="37">
        <f>IF(OR(A73="",P73=""),"",IF(AND(S73&gt;0,TODAY()&gt;P73),TODAY()-P73,0))</f>
        <v/>
      </c>
      <c r="U73" s="7">
        <f>IF(A73="","",IF(S73=0,"Paid",IF(T73&gt;0,"Overdue",IF(S73&lt;L73,"Part-paid","Due"))))</f>
        <v/>
      </c>
      <c r="V73" s="3" t="n"/>
    </row>
    <row r="74">
      <c r="A74" s="2" t="n"/>
      <c r="B74" s="3" t="n"/>
      <c r="C74" s="3" t="n"/>
      <c r="D74" s="3" t="n"/>
      <c r="E74" s="2" t="n"/>
      <c r="F74" s="3" t="n"/>
      <c r="G74" s="2" t="n"/>
      <c r="H74" s="2" t="n"/>
      <c r="I74" s="25" t="n"/>
      <c r="J74" s="25" t="n"/>
      <c r="K74" s="25" t="n"/>
      <c r="L74" s="26">
        <f>IF(A74="","",SUM(I74:K74))</f>
        <v/>
      </c>
      <c r="M74" s="2" t="n"/>
      <c r="N74" s="26">
        <f>IF(A74="","",IF(M74="Quarterly",L74/4,IF(M74="Monthly",L74/12,L74)))</f>
        <v/>
      </c>
      <c r="O74" s="27" t="n"/>
      <c r="P74" s="27" t="n"/>
      <c r="Q74" s="7">
        <f>IF(A74="","",COUNTIF('Payments'!$B$2:$B$101,A74))</f>
        <v/>
      </c>
      <c r="R74" s="26">
        <f>IF(A74="","",SUMIF('Payments'!$B$2:$B$101,A74,'Payments'!$F$2:$F$101))</f>
        <v/>
      </c>
      <c r="S74" s="26">
        <f>IF(A74="","",MAX(0,L74-R74))</f>
        <v/>
      </c>
      <c r="T74" s="37">
        <f>IF(OR(A74="",P74=""),"",IF(AND(S74&gt;0,TODAY()&gt;P74),TODAY()-P74,0))</f>
        <v/>
      </c>
      <c r="U74" s="7">
        <f>IF(A74="","",IF(S74=0,"Paid",IF(T74&gt;0,"Overdue",IF(S74&lt;L74,"Part-paid","Due"))))</f>
        <v/>
      </c>
      <c r="V74" s="3" t="n"/>
    </row>
    <row r="75">
      <c r="A75" s="2" t="n"/>
      <c r="B75" s="3" t="n"/>
      <c r="C75" s="3" t="n"/>
      <c r="D75" s="3" t="n"/>
      <c r="E75" s="2" t="n"/>
      <c r="F75" s="3" t="n"/>
      <c r="G75" s="2" t="n"/>
      <c r="H75" s="2" t="n"/>
      <c r="I75" s="25" t="n"/>
      <c r="J75" s="25" t="n"/>
      <c r="K75" s="25" t="n"/>
      <c r="L75" s="26">
        <f>IF(A75="","",SUM(I75:K75))</f>
        <v/>
      </c>
      <c r="M75" s="2" t="n"/>
      <c r="N75" s="26">
        <f>IF(A75="","",IF(M75="Quarterly",L75/4,IF(M75="Monthly",L75/12,L75)))</f>
        <v/>
      </c>
      <c r="O75" s="27" t="n"/>
      <c r="P75" s="27" t="n"/>
      <c r="Q75" s="7">
        <f>IF(A75="","",COUNTIF('Payments'!$B$2:$B$101,A75))</f>
        <v/>
      </c>
      <c r="R75" s="26">
        <f>IF(A75="","",SUMIF('Payments'!$B$2:$B$101,A75,'Payments'!$F$2:$F$101))</f>
        <v/>
      </c>
      <c r="S75" s="26">
        <f>IF(A75="","",MAX(0,L75-R75))</f>
        <v/>
      </c>
      <c r="T75" s="37">
        <f>IF(OR(A75="",P75=""),"",IF(AND(S75&gt;0,TODAY()&gt;P75),TODAY()-P75,0))</f>
        <v/>
      </c>
      <c r="U75" s="7">
        <f>IF(A75="","",IF(S75=0,"Paid",IF(T75&gt;0,"Overdue",IF(S75&lt;L75,"Part-paid","Due"))))</f>
        <v/>
      </c>
      <c r="V75" s="3" t="n"/>
    </row>
    <row r="76">
      <c r="A76" s="2" t="n"/>
      <c r="B76" s="3" t="n"/>
      <c r="C76" s="3" t="n"/>
      <c r="D76" s="3" t="n"/>
      <c r="E76" s="2" t="n"/>
      <c r="F76" s="3" t="n"/>
      <c r="G76" s="2" t="n"/>
      <c r="H76" s="2" t="n"/>
      <c r="I76" s="25" t="n"/>
      <c r="J76" s="25" t="n"/>
      <c r="K76" s="25" t="n"/>
      <c r="L76" s="26">
        <f>IF(A76="","",SUM(I76:K76))</f>
        <v/>
      </c>
      <c r="M76" s="2" t="n"/>
      <c r="N76" s="26">
        <f>IF(A76="","",IF(M76="Quarterly",L76/4,IF(M76="Monthly",L76/12,L76)))</f>
        <v/>
      </c>
      <c r="O76" s="27" t="n"/>
      <c r="P76" s="27" t="n"/>
      <c r="Q76" s="7">
        <f>IF(A76="","",COUNTIF('Payments'!$B$2:$B$101,A76))</f>
        <v/>
      </c>
      <c r="R76" s="26">
        <f>IF(A76="","",SUMIF('Payments'!$B$2:$B$101,A76,'Payments'!$F$2:$F$101))</f>
        <v/>
      </c>
      <c r="S76" s="26">
        <f>IF(A76="","",MAX(0,L76-R76))</f>
        <v/>
      </c>
      <c r="T76" s="37">
        <f>IF(OR(A76="",P76=""),"",IF(AND(S76&gt;0,TODAY()&gt;P76),TODAY()-P76,0))</f>
        <v/>
      </c>
      <c r="U76" s="7">
        <f>IF(A76="","",IF(S76=0,"Paid",IF(T76&gt;0,"Overdue",IF(S76&lt;L76,"Part-paid","Due"))))</f>
        <v/>
      </c>
      <c r="V76" s="3" t="n"/>
    </row>
    <row r="77">
      <c r="A77" s="2" t="n"/>
      <c r="B77" s="3" t="n"/>
      <c r="C77" s="3" t="n"/>
      <c r="D77" s="3" t="n"/>
      <c r="E77" s="2" t="n"/>
      <c r="F77" s="3" t="n"/>
      <c r="G77" s="2" t="n"/>
      <c r="H77" s="2" t="n"/>
      <c r="I77" s="25" t="n"/>
      <c r="J77" s="25" t="n"/>
      <c r="K77" s="25" t="n"/>
      <c r="L77" s="26">
        <f>IF(A77="","",SUM(I77:K77))</f>
        <v/>
      </c>
      <c r="M77" s="2" t="n"/>
      <c r="N77" s="26">
        <f>IF(A77="","",IF(M77="Quarterly",L77/4,IF(M77="Monthly",L77/12,L77)))</f>
        <v/>
      </c>
      <c r="O77" s="27" t="n"/>
      <c r="P77" s="27" t="n"/>
      <c r="Q77" s="7">
        <f>IF(A77="","",COUNTIF('Payments'!$B$2:$B$101,A77))</f>
        <v/>
      </c>
      <c r="R77" s="26">
        <f>IF(A77="","",SUMIF('Payments'!$B$2:$B$101,A77,'Payments'!$F$2:$F$101))</f>
        <v/>
      </c>
      <c r="S77" s="26">
        <f>IF(A77="","",MAX(0,L77-R77))</f>
        <v/>
      </c>
      <c r="T77" s="37">
        <f>IF(OR(A77="",P77=""),"",IF(AND(S77&gt;0,TODAY()&gt;P77),TODAY()-P77,0))</f>
        <v/>
      </c>
      <c r="U77" s="7">
        <f>IF(A77="","",IF(S77=0,"Paid",IF(T77&gt;0,"Overdue",IF(S77&lt;L77,"Part-paid","Due"))))</f>
        <v/>
      </c>
      <c r="V77" s="3" t="n"/>
    </row>
    <row r="78">
      <c r="A78" s="2" t="n"/>
      <c r="B78" s="3" t="n"/>
      <c r="C78" s="3" t="n"/>
      <c r="D78" s="3" t="n"/>
      <c r="E78" s="2" t="n"/>
      <c r="F78" s="3" t="n"/>
      <c r="G78" s="2" t="n"/>
      <c r="H78" s="2" t="n"/>
      <c r="I78" s="25" t="n"/>
      <c r="J78" s="25" t="n"/>
      <c r="K78" s="25" t="n"/>
      <c r="L78" s="26">
        <f>IF(A78="","",SUM(I78:K78))</f>
        <v/>
      </c>
      <c r="M78" s="2" t="n"/>
      <c r="N78" s="26">
        <f>IF(A78="","",IF(M78="Quarterly",L78/4,IF(M78="Monthly",L78/12,L78)))</f>
        <v/>
      </c>
      <c r="O78" s="27" t="n"/>
      <c r="P78" s="27" t="n"/>
      <c r="Q78" s="7">
        <f>IF(A78="","",COUNTIF('Payments'!$B$2:$B$101,A78))</f>
        <v/>
      </c>
      <c r="R78" s="26">
        <f>IF(A78="","",SUMIF('Payments'!$B$2:$B$101,A78,'Payments'!$F$2:$F$101))</f>
        <v/>
      </c>
      <c r="S78" s="26">
        <f>IF(A78="","",MAX(0,L78-R78))</f>
        <v/>
      </c>
      <c r="T78" s="37">
        <f>IF(OR(A78="",P78=""),"",IF(AND(S78&gt;0,TODAY()&gt;P78),TODAY()-P78,0))</f>
        <v/>
      </c>
      <c r="U78" s="7">
        <f>IF(A78="","",IF(S78=0,"Paid",IF(T78&gt;0,"Overdue",IF(S78&lt;L78,"Part-paid","Due"))))</f>
        <v/>
      </c>
      <c r="V78" s="3" t="n"/>
    </row>
    <row r="79">
      <c r="A79" s="2" t="n"/>
      <c r="B79" s="3" t="n"/>
      <c r="C79" s="3" t="n"/>
      <c r="D79" s="3" t="n"/>
      <c r="E79" s="2" t="n"/>
      <c r="F79" s="3" t="n"/>
      <c r="G79" s="2" t="n"/>
      <c r="H79" s="2" t="n"/>
      <c r="I79" s="25" t="n"/>
      <c r="J79" s="25" t="n"/>
      <c r="K79" s="25" t="n"/>
      <c r="L79" s="26">
        <f>IF(A79="","",SUM(I79:K79))</f>
        <v/>
      </c>
      <c r="M79" s="2" t="n"/>
      <c r="N79" s="26">
        <f>IF(A79="","",IF(M79="Quarterly",L79/4,IF(M79="Monthly",L79/12,L79)))</f>
        <v/>
      </c>
      <c r="O79" s="27" t="n"/>
      <c r="P79" s="27" t="n"/>
      <c r="Q79" s="7">
        <f>IF(A79="","",COUNTIF('Payments'!$B$2:$B$101,A79))</f>
        <v/>
      </c>
      <c r="R79" s="26">
        <f>IF(A79="","",SUMIF('Payments'!$B$2:$B$101,A79,'Payments'!$F$2:$F$101))</f>
        <v/>
      </c>
      <c r="S79" s="26">
        <f>IF(A79="","",MAX(0,L79-R79))</f>
        <v/>
      </c>
      <c r="T79" s="37">
        <f>IF(OR(A79="",P79=""),"",IF(AND(S79&gt;0,TODAY()&gt;P79),TODAY()-P79,0))</f>
        <v/>
      </c>
      <c r="U79" s="7">
        <f>IF(A79="","",IF(S79=0,"Paid",IF(T79&gt;0,"Overdue",IF(S79&lt;L79,"Part-paid","Due"))))</f>
        <v/>
      </c>
      <c r="V79" s="3" t="n"/>
    </row>
    <row r="80">
      <c r="A80" s="2" t="n"/>
      <c r="B80" s="3" t="n"/>
      <c r="C80" s="3" t="n"/>
      <c r="D80" s="3" t="n"/>
      <c r="E80" s="2" t="n"/>
      <c r="F80" s="3" t="n"/>
      <c r="G80" s="2" t="n"/>
      <c r="H80" s="2" t="n"/>
      <c r="I80" s="25" t="n"/>
      <c r="J80" s="25" t="n"/>
      <c r="K80" s="25" t="n"/>
      <c r="L80" s="26">
        <f>IF(A80="","",SUM(I80:K80))</f>
        <v/>
      </c>
      <c r="M80" s="2" t="n"/>
      <c r="N80" s="26">
        <f>IF(A80="","",IF(M80="Quarterly",L80/4,IF(M80="Monthly",L80/12,L80)))</f>
        <v/>
      </c>
      <c r="O80" s="27" t="n"/>
      <c r="P80" s="27" t="n"/>
      <c r="Q80" s="7">
        <f>IF(A80="","",COUNTIF('Payments'!$B$2:$B$101,A80))</f>
        <v/>
      </c>
      <c r="R80" s="26">
        <f>IF(A80="","",SUMIF('Payments'!$B$2:$B$101,A80,'Payments'!$F$2:$F$101))</f>
        <v/>
      </c>
      <c r="S80" s="26">
        <f>IF(A80="","",MAX(0,L80-R80))</f>
        <v/>
      </c>
      <c r="T80" s="37">
        <f>IF(OR(A80="",P80=""),"",IF(AND(S80&gt;0,TODAY()&gt;P80),TODAY()-P80,0))</f>
        <v/>
      </c>
      <c r="U80" s="7">
        <f>IF(A80="","",IF(S80=0,"Paid",IF(T80&gt;0,"Overdue",IF(S80&lt;L80,"Part-paid","Due"))))</f>
        <v/>
      </c>
      <c r="V80" s="3" t="n"/>
    </row>
    <row r="81">
      <c r="A81" s="2" t="n"/>
      <c r="B81" s="3" t="n"/>
      <c r="C81" s="3" t="n"/>
      <c r="D81" s="3" t="n"/>
      <c r="E81" s="2" t="n"/>
      <c r="F81" s="3" t="n"/>
      <c r="G81" s="2" t="n"/>
      <c r="H81" s="2" t="n"/>
      <c r="I81" s="25" t="n"/>
      <c r="J81" s="25" t="n"/>
      <c r="K81" s="25" t="n"/>
      <c r="L81" s="26">
        <f>IF(A81="","",SUM(I81:K81))</f>
        <v/>
      </c>
      <c r="M81" s="2" t="n"/>
      <c r="N81" s="26">
        <f>IF(A81="","",IF(M81="Quarterly",L81/4,IF(M81="Monthly",L81/12,L81)))</f>
        <v/>
      </c>
      <c r="O81" s="27" t="n"/>
      <c r="P81" s="27" t="n"/>
      <c r="Q81" s="7">
        <f>IF(A81="","",COUNTIF('Payments'!$B$2:$B$101,A81))</f>
        <v/>
      </c>
      <c r="R81" s="26">
        <f>IF(A81="","",SUMIF('Payments'!$B$2:$B$101,A81,'Payments'!$F$2:$F$101))</f>
        <v/>
      </c>
      <c r="S81" s="26">
        <f>IF(A81="","",MAX(0,L81-R81))</f>
        <v/>
      </c>
      <c r="T81" s="37">
        <f>IF(OR(A81="",P81=""),"",IF(AND(S81&gt;0,TODAY()&gt;P81),TODAY()-P81,0))</f>
        <v/>
      </c>
      <c r="U81" s="7">
        <f>IF(A81="","",IF(S81=0,"Paid",IF(T81&gt;0,"Overdue",IF(S81&lt;L81,"Part-paid","Due"))))</f>
        <v/>
      </c>
      <c r="V81" s="3" t="n"/>
    </row>
    <row r="82">
      <c r="A82" s="2" t="n"/>
      <c r="B82" s="3" t="n"/>
      <c r="C82" s="3" t="n"/>
      <c r="D82" s="3" t="n"/>
      <c r="E82" s="2" t="n"/>
      <c r="F82" s="3" t="n"/>
      <c r="G82" s="2" t="n"/>
      <c r="H82" s="2" t="n"/>
      <c r="I82" s="25" t="n"/>
      <c r="J82" s="25" t="n"/>
      <c r="K82" s="25" t="n"/>
      <c r="L82" s="26">
        <f>IF(A82="","",SUM(I82:K82))</f>
        <v/>
      </c>
      <c r="M82" s="2" t="n"/>
      <c r="N82" s="26">
        <f>IF(A82="","",IF(M82="Quarterly",L82/4,IF(M82="Monthly",L82/12,L82)))</f>
        <v/>
      </c>
      <c r="O82" s="27" t="n"/>
      <c r="P82" s="27" t="n"/>
      <c r="Q82" s="7">
        <f>IF(A82="","",COUNTIF('Payments'!$B$2:$B$101,A82))</f>
        <v/>
      </c>
      <c r="R82" s="26">
        <f>IF(A82="","",SUMIF('Payments'!$B$2:$B$101,A82,'Payments'!$F$2:$F$101))</f>
        <v/>
      </c>
      <c r="S82" s="26">
        <f>IF(A82="","",MAX(0,L82-R82))</f>
        <v/>
      </c>
      <c r="T82" s="37">
        <f>IF(OR(A82="",P82=""),"",IF(AND(S82&gt;0,TODAY()&gt;P82),TODAY()-P82,0))</f>
        <v/>
      </c>
      <c r="U82" s="7">
        <f>IF(A82="","",IF(S82=0,"Paid",IF(T82&gt;0,"Overdue",IF(S82&lt;L82,"Part-paid","Due"))))</f>
        <v/>
      </c>
      <c r="V82" s="3" t="n"/>
    </row>
    <row r="83">
      <c r="A83" s="2" t="n"/>
      <c r="B83" s="3" t="n"/>
      <c r="C83" s="3" t="n"/>
      <c r="D83" s="3" t="n"/>
      <c r="E83" s="2" t="n"/>
      <c r="F83" s="3" t="n"/>
      <c r="G83" s="2" t="n"/>
      <c r="H83" s="2" t="n"/>
      <c r="I83" s="25" t="n"/>
      <c r="J83" s="25" t="n"/>
      <c r="K83" s="25" t="n"/>
      <c r="L83" s="26">
        <f>IF(A83="","",SUM(I83:K83))</f>
        <v/>
      </c>
      <c r="M83" s="2" t="n"/>
      <c r="N83" s="26">
        <f>IF(A83="","",IF(M83="Quarterly",L83/4,IF(M83="Monthly",L83/12,L83)))</f>
        <v/>
      </c>
      <c r="O83" s="27" t="n"/>
      <c r="P83" s="27" t="n"/>
      <c r="Q83" s="7">
        <f>IF(A83="","",COUNTIF('Payments'!$B$2:$B$101,A83))</f>
        <v/>
      </c>
      <c r="R83" s="26">
        <f>IF(A83="","",SUMIF('Payments'!$B$2:$B$101,A83,'Payments'!$F$2:$F$101))</f>
        <v/>
      </c>
      <c r="S83" s="26">
        <f>IF(A83="","",MAX(0,L83-R83))</f>
        <v/>
      </c>
      <c r="T83" s="37">
        <f>IF(OR(A83="",P83=""),"",IF(AND(S83&gt;0,TODAY()&gt;P83),TODAY()-P83,0))</f>
        <v/>
      </c>
      <c r="U83" s="7">
        <f>IF(A83="","",IF(S83=0,"Paid",IF(T83&gt;0,"Overdue",IF(S83&lt;L83,"Part-paid","Due"))))</f>
        <v/>
      </c>
      <c r="V83" s="3" t="n"/>
    </row>
    <row r="84">
      <c r="A84" s="2" t="n"/>
      <c r="B84" s="3" t="n"/>
      <c r="C84" s="3" t="n"/>
      <c r="D84" s="3" t="n"/>
      <c r="E84" s="2" t="n"/>
      <c r="F84" s="3" t="n"/>
      <c r="G84" s="2" t="n"/>
      <c r="H84" s="2" t="n"/>
      <c r="I84" s="25" t="n"/>
      <c r="J84" s="25" t="n"/>
      <c r="K84" s="25" t="n"/>
      <c r="L84" s="26">
        <f>IF(A84="","",SUM(I84:K84))</f>
        <v/>
      </c>
      <c r="M84" s="2" t="n"/>
      <c r="N84" s="26">
        <f>IF(A84="","",IF(M84="Quarterly",L84/4,IF(M84="Monthly",L84/12,L84)))</f>
        <v/>
      </c>
      <c r="O84" s="27" t="n"/>
      <c r="P84" s="27" t="n"/>
      <c r="Q84" s="7">
        <f>IF(A84="","",COUNTIF('Payments'!$B$2:$B$101,A84))</f>
        <v/>
      </c>
      <c r="R84" s="26">
        <f>IF(A84="","",SUMIF('Payments'!$B$2:$B$101,A84,'Payments'!$F$2:$F$101))</f>
        <v/>
      </c>
      <c r="S84" s="26">
        <f>IF(A84="","",MAX(0,L84-R84))</f>
        <v/>
      </c>
      <c r="T84" s="37">
        <f>IF(OR(A84="",P84=""),"",IF(AND(S84&gt;0,TODAY()&gt;P84),TODAY()-P84,0))</f>
        <v/>
      </c>
      <c r="U84" s="7">
        <f>IF(A84="","",IF(S84=0,"Paid",IF(T84&gt;0,"Overdue",IF(S84&lt;L84,"Part-paid","Due"))))</f>
        <v/>
      </c>
      <c r="V84" s="3" t="n"/>
    </row>
    <row r="85">
      <c r="A85" s="2" t="n"/>
      <c r="B85" s="3" t="n"/>
      <c r="C85" s="3" t="n"/>
      <c r="D85" s="3" t="n"/>
      <c r="E85" s="2" t="n"/>
      <c r="F85" s="3" t="n"/>
      <c r="G85" s="2" t="n"/>
      <c r="H85" s="2" t="n"/>
      <c r="I85" s="25" t="n"/>
      <c r="J85" s="25" t="n"/>
      <c r="K85" s="25" t="n"/>
      <c r="L85" s="26">
        <f>IF(A85="","",SUM(I85:K85))</f>
        <v/>
      </c>
      <c r="M85" s="2" t="n"/>
      <c r="N85" s="26">
        <f>IF(A85="","",IF(M85="Quarterly",L85/4,IF(M85="Monthly",L85/12,L85)))</f>
        <v/>
      </c>
      <c r="O85" s="27" t="n"/>
      <c r="P85" s="27" t="n"/>
      <c r="Q85" s="7">
        <f>IF(A85="","",COUNTIF('Payments'!$B$2:$B$101,A85))</f>
        <v/>
      </c>
      <c r="R85" s="26">
        <f>IF(A85="","",SUMIF('Payments'!$B$2:$B$101,A85,'Payments'!$F$2:$F$101))</f>
        <v/>
      </c>
      <c r="S85" s="26">
        <f>IF(A85="","",MAX(0,L85-R85))</f>
        <v/>
      </c>
      <c r="T85" s="37">
        <f>IF(OR(A85="",P85=""),"",IF(AND(S85&gt;0,TODAY()&gt;P85),TODAY()-P85,0))</f>
        <v/>
      </c>
      <c r="U85" s="7">
        <f>IF(A85="","",IF(S85=0,"Paid",IF(T85&gt;0,"Overdue",IF(S85&lt;L85,"Part-paid","Due"))))</f>
        <v/>
      </c>
      <c r="V85" s="3" t="n"/>
    </row>
    <row r="86">
      <c r="A86" s="2" t="n"/>
      <c r="B86" s="3" t="n"/>
      <c r="C86" s="3" t="n"/>
      <c r="D86" s="3" t="n"/>
      <c r="E86" s="2" t="n"/>
      <c r="F86" s="3" t="n"/>
      <c r="G86" s="2" t="n"/>
      <c r="H86" s="2" t="n"/>
      <c r="I86" s="25" t="n"/>
      <c r="J86" s="25" t="n"/>
      <c r="K86" s="25" t="n"/>
      <c r="L86" s="26">
        <f>IF(A86="","",SUM(I86:K86))</f>
        <v/>
      </c>
      <c r="M86" s="2" t="n"/>
      <c r="N86" s="26">
        <f>IF(A86="","",IF(M86="Quarterly",L86/4,IF(M86="Monthly",L86/12,L86)))</f>
        <v/>
      </c>
      <c r="O86" s="27" t="n"/>
      <c r="P86" s="27" t="n"/>
      <c r="Q86" s="7">
        <f>IF(A86="","",COUNTIF('Payments'!$B$2:$B$101,A86))</f>
        <v/>
      </c>
      <c r="R86" s="26">
        <f>IF(A86="","",SUMIF('Payments'!$B$2:$B$101,A86,'Payments'!$F$2:$F$101))</f>
        <v/>
      </c>
      <c r="S86" s="26">
        <f>IF(A86="","",MAX(0,L86-R86))</f>
        <v/>
      </c>
      <c r="T86" s="37">
        <f>IF(OR(A86="",P86=""),"",IF(AND(S86&gt;0,TODAY()&gt;P86),TODAY()-P86,0))</f>
        <v/>
      </c>
      <c r="U86" s="7">
        <f>IF(A86="","",IF(S86=0,"Paid",IF(T86&gt;0,"Overdue",IF(S86&lt;L86,"Part-paid","Due"))))</f>
        <v/>
      </c>
      <c r="V86" s="3" t="n"/>
    </row>
    <row r="87">
      <c r="A87" s="2" t="n"/>
      <c r="B87" s="3" t="n"/>
      <c r="C87" s="3" t="n"/>
      <c r="D87" s="3" t="n"/>
      <c r="E87" s="2" t="n"/>
      <c r="F87" s="3" t="n"/>
      <c r="G87" s="2" t="n"/>
      <c r="H87" s="2" t="n"/>
      <c r="I87" s="25" t="n"/>
      <c r="J87" s="25" t="n"/>
      <c r="K87" s="25" t="n"/>
      <c r="L87" s="26">
        <f>IF(A87="","",SUM(I87:K87))</f>
        <v/>
      </c>
      <c r="M87" s="2" t="n"/>
      <c r="N87" s="26">
        <f>IF(A87="","",IF(M87="Quarterly",L87/4,IF(M87="Monthly",L87/12,L87)))</f>
        <v/>
      </c>
      <c r="O87" s="27" t="n"/>
      <c r="P87" s="27" t="n"/>
      <c r="Q87" s="7">
        <f>IF(A87="","",COUNTIF('Payments'!$B$2:$B$101,A87))</f>
        <v/>
      </c>
      <c r="R87" s="26">
        <f>IF(A87="","",SUMIF('Payments'!$B$2:$B$101,A87,'Payments'!$F$2:$F$101))</f>
        <v/>
      </c>
      <c r="S87" s="26">
        <f>IF(A87="","",MAX(0,L87-R87))</f>
        <v/>
      </c>
      <c r="T87" s="37">
        <f>IF(OR(A87="",P87=""),"",IF(AND(S87&gt;0,TODAY()&gt;P87),TODAY()-P87,0))</f>
        <v/>
      </c>
      <c r="U87" s="7">
        <f>IF(A87="","",IF(S87=0,"Paid",IF(T87&gt;0,"Overdue",IF(S87&lt;L87,"Part-paid","Due"))))</f>
        <v/>
      </c>
      <c r="V87" s="3" t="n"/>
    </row>
    <row r="88">
      <c r="A88" s="2" t="n"/>
      <c r="B88" s="3" t="n"/>
      <c r="C88" s="3" t="n"/>
      <c r="D88" s="3" t="n"/>
      <c r="E88" s="2" t="n"/>
      <c r="F88" s="3" t="n"/>
      <c r="G88" s="2" t="n"/>
      <c r="H88" s="2" t="n"/>
      <c r="I88" s="25" t="n"/>
      <c r="J88" s="25" t="n"/>
      <c r="K88" s="25" t="n"/>
      <c r="L88" s="26">
        <f>IF(A88="","",SUM(I88:K88))</f>
        <v/>
      </c>
      <c r="M88" s="2" t="n"/>
      <c r="N88" s="26">
        <f>IF(A88="","",IF(M88="Quarterly",L88/4,IF(M88="Monthly",L88/12,L88)))</f>
        <v/>
      </c>
      <c r="O88" s="27" t="n"/>
      <c r="P88" s="27" t="n"/>
      <c r="Q88" s="7">
        <f>IF(A88="","",COUNTIF('Payments'!$B$2:$B$101,A88))</f>
        <v/>
      </c>
      <c r="R88" s="26">
        <f>IF(A88="","",SUMIF('Payments'!$B$2:$B$101,A88,'Payments'!$F$2:$F$101))</f>
        <v/>
      </c>
      <c r="S88" s="26">
        <f>IF(A88="","",MAX(0,L88-R88))</f>
        <v/>
      </c>
      <c r="T88" s="37">
        <f>IF(OR(A88="",P88=""),"",IF(AND(S88&gt;0,TODAY()&gt;P88),TODAY()-P88,0))</f>
        <v/>
      </c>
      <c r="U88" s="7">
        <f>IF(A88="","",IF(S88=0,"Paid",IF(T88&gt;0,"Overdue",IF(S88&lt;L88,"Part-paid","Due"))))</f>
        <v/>
      </c>
      <c r="V88" s="3" t="n"/>
    </row>
    <row r="89">
      <c r="A89" s="2" t="n"/>
      <c r="B89" s="3" t="n"/>
      <c r="C89" s="3" t="n"/>
      <c r="D89" s="3" t="n"/>
      <c r="E89" s="2" t="n"/>
      <c r="F89" s="3" t="n"/>
      <c r="G89" s="2" t="n"/>
      <c r="H89" s="2" t="n"/>
      <c r="I89" s="25" t="n"/>
      <c r="J89" s="25" t="n"/>
      <c r="K89" s="25" t="n"/>
      <c r="L89" s="26">
        <f>IF(A89="","",SUM(I89:K89))</f>
        <v/>
      </c>
      <c r="M89" s="2" t="n"/>
      <c r="N89" s="26">
        <f>IF(A89="","",IF(M89="Quarterly",L89/4,IF(M89="Monthly",L89/12,L89)))</f>
        <v/>
      </c>
      <c r="O89" s="27" t="n"/>
      <c r="P89" s="27" t="n"/>
      <c r="Q89" s="7">
        <f>IF(A89="","",COUNTIF('Payments'!$B$2:$B$101,A89))</f>
        <v/>
      </c>
      <c r="R89" s="26">
        <f>IF(A89="","",SUMIF('Payments'!$B$2:$B$101,A89,'Payments'!$F$2:$F$101))</f>
        <v/>
      </c>
      <c r="S89" s="26">
        <f>IF(A89="","",MAX(0,L89-R89))</f>
        <v/>
      </c>
      <c r="T89" s="37">
        <f>IF(OR(A89="",P89=""),"",IF(AND(S89&gt;0,TODAY()&gt;P89),TODAY()-P89,0))</f>
        <v/>
      </c>
      <c r="U89" s="7">
        <f>IF(A89="","",IF(S89=0,"Paid",IF(T89&gt;0,"Overdue",IF(S89&lt;L89,"Part-paid","Due"))))</f>
        <v/>
      </c>
      <c r="V89" s="3" t="n"/>
    </row>
    <row r="90">
      <c r="A90" s="2" t="n"/>
      <c r="B90" s="3" t="n"/>
      <c r="C90" s="3" t="n"/>
      <c r="D90" s="3" t="n"/>
      <c r="E90" s="2" t="n"/>
      <c r="F90" s="3" t="n"/>
      <c r="G90" s="2" t="n"/>
      <c r="H90" s="2" t="n"/>
      <c r="I90" s="25" t="n"/>
      <c r="J90" s="25" t="n"/>
      <c r="K90" s="25" t="n"/>
      <c r="L90" s="26">
        <f>IF(A90="","",SUM(I90:K90))</f>
        <v/>
      </c>
      <c r="M90" s="2" t="n"/>
      <c r="N90" s="26">
        <f>IF(A90="","",IF(M90="Quarterly",L90/4,IF(M90="Monthly",L90/12,L90)))</f>
        <v/>
      </c>
      <c r="O90" s="27" t="n"/>
      <c r="P90" s="27" t="n"/>
      <c r="Q90" s="7">
        <f>IF(A90="","",COUNTIF('Payments'!$B$2:$B$101,A90))</f>
        <v/>
      </c>
      <c r="R90" s="26">
        <f>IF(A90="","",SUMIF('Payments'!$B$2:$B$101,A90,'Payments'!$F$2:$F$101))</f>
        <v/>
      </c>
      <c r="S90" s="26">
        <f>IF(A90="","",MAX(0,L90-R90))</f>
        <v/>
      </c>
      <c r="T90" s="37">
        <f>IF(OR(A90="",P90=""),"",IF(AND(S90&gt;0,TODAY()&gt;P90),TODAY()-P90,0))</f>
        <v/>
      </c>
      <c r="U90" s="7">
        <f>IF(A90="","",IF(S90=0,"Paid",IF(T90&gt;0,"Overdue",IF(S90&lt;L90,"Part-paid","Due"))))</f>
        <v/>
      </c>
      <c r="V90" s="3" t="n"/>
    </row>
    <row r="91">
      <c r="A91" s="2" t="n"/>
      <c r="B91" s="3" t="n"/>
      <c r="C91" s="3" t="n"/>
      <c r="D91" s="3" t="n"/>
      <c r="E91" s="2" t="n"/>
      <c r="F91" s="3" t="n"/>
      <c r="G91" s="2" t="n"/>
      <c r="H91" s="2" t="n"/>
      <c r="I91" s="25" t="n"/>
      <c r="J91" s="25" t="n"/>
      <c r="K91" s="25" t="n"/>
      <c r="L91" s="26">
        <f>IF(A91="","",SUM(I91:K91))</f>
        <v/>
      </c>
      <c r="M91" s="2" t="n"/>
      <c r="N91" s="26">
        <f>IF(A91="","",IF(M91="Quarterly",L91/4,IF(M91="Monthly",L91/12,L91)))</f>
        <v/>
      </c>
      <c r="O91" s="27" t="n"/>
      <c r="P91" s="27" t="n"/>
      <c r="Q91" s="7">
        <f>IF(A91="","",COUNTIF('Payments'!$B$2:$B$101,A91))</f>
        <v/>
      </c>
      <c r="R91" s="26">
        <f>IF(A91="","",SUMIF('Payments'!$B$2:$B$101,A91,'Payments'!$F$2:$F$101))</f>
        <v/>
      </c>
      <c r="S91" s="26">
        <f>IF(A91="","",MAX(0,L91-R91))</f>
        <v/>
      </c>
      <c r="T91" s="37">
        <f>IF(OR(A91="",P91=""),"",IF(AND(S91&gt;0,TODAY()&gt;P91),TODAY()-P91,0))</f>
        <v/>
      </c>
      <c r="U91" s="7">
        <f>IF(A91="","",IF(S91=0,"Paid",IF(T91&gt;0,"Overdue",IF(S91&lt;L91,"Part-paid","Due"))))</f>
        <v/>
      </c>
      <c r="V91" s="3" t="n"/>
    </row>
    <row r="92">
      <c r="A92" s="2" t="n"/>
      <c r="B92" s="3" t="n"/>
      <c r="C92" s="3" t="n"/>
      <c r="D92" s="3" t="n"/>
      <c r="E92" s="2" t="n"/>
      <c r="F92" s="3" t="n"/>
      <c r="G92" s="2" t="n"/>
      <c r="H92" s="2" t="n"/>
      <c r="I92" s="25" t="n"/>
      <c r="J92" s="25" t="n"/>
      <c r="K92" s="25" t="n"/>
      <c r="L92" s="26">
        <f>IF(A92="","",SUM(I92:K92))</f>
        <v/>
      </c>
      <c r="M92" s="2" t="n"/>
      <c r="N92" s="26">
        <f>IF(A92="","",IF(M92="Quarterly",L92/4,IF(M92="Monthly",L92/12,L92)))</f>
        <v/>
      </c>
      <c r="O92" s="27" t="n"/>
      <c r="P92" s="27" t="n"/>
      <c r="Q92" s="7">
        <f>IF(A92="","",COUNTIF('Payments'!$B$2:$B$101,A92))</f>
        <v/>
      </c>
      <c r="R92" s="26">
        <f>IF(A92="","",SUMIF('Payments'!$B$2:$B$101,A92,'Payments'!$F$2:$F$101))</f>
        <v/>
      </c>
      <c r="S92" s="26">
        <f>IF(A92="","",MAX(0,L92-R92))</f>
        <v/>
      </c>
      <c r="T92" s="37">
        <f>IF(OR(A92="",P92=""),"",IF(AND(S92&gt;0,TODAY()&gt;P92),TODAY()-P92,0))</f>
        <v/>
      </c>
      <c r="U92" s="7">
        <f>IF(A92="","",IF(S92=0,"Paid",IF(T92&gt;0,"Overdue",IF(S92&lt;L92,"Part-paid","Due"))))</f>
        <v/>
      </c>
      <c r="V92" s="3" t="n"/>
    </row>
    <row r="93">
      <c r="A93" s="2" t="n"/>
      <c r="B93" s="3" t="n"/>
      <c r="C93" s="3" t="n"/>
      <c r="D93" s="3" t="n"/>
      <c r="E93" s="2" t="n"/>
      <c r="F93" s="3" t="n"/>
      <c r="G93" s="2" t="n"/>
      <c r="H93" s="2" t="n"/>
      <c r="I93" s="25" t="n"/>
      <c r="J93" s="25" t="n"/>
      <c r="K93" s="25" t="n"/>
      <c r="L93" s="26">
        <f>IF(A93="","",SUM(I93:K93))</f>
        <v/>
      </c>
      <c r="M93" s="2" t="n"/>
      <c r="N93" s="26">
        <f>IF(A93="","",IF(M93="Quarterly",L93/4,IF(M93="Monthly",L93/12,L93)))</f>
        <v/>
      </c>
      <c r="O93" s="27" t="n"/>
      <c r="P93" s="27" t="n"/>
      <c r="Q93" s="7">
        <f>IF(A93="","",COUNTIF('Payments'!$B$2:$B$101,A93))</f>
        <v/>
      </c>
      <c r="R93" s="26">
        <f>IF(A93="","",SUMIF('Payments'!$B$2:$B$101,A93,'Payments'!$F$2:$F$101))</f>
        <v/>
      </c>
      <c r="S93" s="26">
        <f>IF(A93="","",MAX(0,L93-R93))</f>
        <v/>
      </c>
      <c r="T93" s="37">
        <f>IF(OR(A93="",P93=""),"",IF(AND(S93&gt;0,TODAY()&gt;P93),TODAY()-P93,0))</f>
        <v/>
      </c>
      <c r="U93" s="7">
        <f>IF(A93="","",IF(S93=0,"Paid",IF(T93&gt;0,"Overdue",IF(S93&lt;L93,"Part-paid","Due"))))</f>
        <v/>
      </c>
      <c r="V93" s="3" t="n"/>
    </row>
    <row r="94">
      <c r="A94" s="2" t="n"/>
      <c r="B94" s="3" t="n"/>
      <c r="C94" s="3" t="n"/>
      <c r="D94" s="3" t="n"/>
      <c r="E94" s="2" t="n"/>
      <c r="F94" s="3" t="n"/>
      <c r="G94" s="2" t="n"/>
      <c r="H94" s="2" t="n"/>
      <c r="I94" s="25" t="n"/>
      <c r="J94" s="25" t="n"/>
      <c r="K94" s="25" t="n"/>
      <c r="L94" s="26">
        <f>IF(A94="","",SUM(I94:K94))</f>
        <v/>
      </c>
      <c r="M94" s="2" t="n"/>
      <c r="N94" s="26">
        <f>IF(A94="","",IF(M94="Quarterly",L94/4,IF(M94="Monthly",L94/12,L94)))</f>
        <v/>
      </c>
      <c r="O94" s="27" t="n"/>
      <c r="P94" s="27" t="n"/>
      <c r="Q94" s="7">
        <f>IF(A94="","",COUNTIF('Payments'!$B$2:$B$101,A94))</f>
        <v/>
      </c>
      <c r="R94" s="26">
        <f>IF(A94="","",SUMIF('Payments'!$B$2:$B$101,A94,'Payments'!$F$2:$F$101))</f>
        <v/>
      </c>
      <c r="S94" s="26">
        <f>IF(A94="","",MAX(0,L94-R94))</f>
        <v/>
      </c>
      <c r="T94" s="37">
        <f>IF(OR(A94="",P94=""),"",IF(AND(S94&gt;0,TODAY()&gt;P94),TODAY()-P94,0))</f>
        <v/>
      </c>
      <c r="U94" s="7">
        <f>IF(A94="","",IF(S94=0,"Paid",IF(T94&gt;0,"Overdue",IF(S94&lt;L94,"Part-paid","Due"))))</f>
        <v/>
      </c>
      <c r="V94" s="3" t="n"/>
    </row>
    <row r="95">
      <c r="A95" s="2" t="n"/>
      <c r="B95" s="3" t="n"/>
      <c r="C95" s="3" t="n"/>
      <c r="D95" s="3" t="n"/>
      <c r="E95" s="2" t="n"/>
      <c r="F95" s="3" t="n"/>
      <c r="G95" s="2" t="n"/>
      <c r="H95" s="2" t="n"/>
      <c r="I95" s="25" t="n"/>
      <c r="J95" s="25" t="n"/>
      <c r="K95" s="25" t="n"/>
      <c r="L95" s="26">
        <f>IF(A95="","",SUM(I95:K95))</f>
        <v/>
      </c>
      <c r="M95" s="2" t="n"/>
      <c r="N95" s="26">
        <f>IF(A95="","",IF(M95="Quarterly",L95/4,IF(M95="Monthly",L95/12,L95)))</f>
        <v/>
      </c>
      <c r="O95" s="27" t="n"/>
      <c r="P95" s="27" t="n"/>
      <c r="Q95" s="7">
        <f>IF(A95="","",COUNTIF('Payments'!$B$2:$B$101,A95))</f>
        <v/>
      </c>
      <c r="R95" s="26">
        <f>IF(A95="","",SUMIF('Payments'!$B$2:$B$101,A95,'Payments'!$F$2:$F$101))</f>
        <v/>
      </c>
      <c r="S95" s="26">
        <f>IF(A95="","",MAX(0,L95-R95))</f>
        <v/>
      </c>
      <c r="T95" s="37">
        <f>IF(OR(A95="",P95=""),"",IF(AND(S95&gt;0,TODAY()&gt;P95),TODAY()-P95,0))</f>
        <v/>
      </c>
      <c r="U95" s="7">
        <f>IF(A95="","",IF(S95=0,"Paid",IF(T95&gt;0,"Overdue",IF(S95&lt;L95,"Part-paid","Due"))))</f>
        <v/>
      </c>
      <c r="V95" s="3" t="n"/>
    </row>
    <row r="96">
      <c r="A96" s="2" t="n"/>
      <c r="B96" s="3" t="n"/>
      <c r="C96" s="3" t="n"/>
      <c r="D96" s="3" t="n"/>
      <c r="E96" s="2" t="n"/>
      <c r="F96" s="3" t="n"/>
      <c r="G96" s="2" t="n"/>
      <c r="H96" s="2" t="n"/>
      <c r="I96" s="25" t="n"/>
      <c r="J96" s="25" t="n"/>
      <c r="K96" s="25" t="n"/>
      <c r="L96" s="26">
        <f>IF(A96="","",SUM(I96:K96))</f>
        <v/>
      </c>
      <c r="M96" s="2" t="n"/>
      <c r="N96" s="26">
        <f>IF(A96="","",IF(M96="Quarterly",L96/4,IF(M96="Monthly",L96/12,L96)))</f>
        <v/>
      </c>
      <c r="O96" s="27" t="n"/>
      <c r="P96" s="27" t="n"/>
      <c r="Q96" s="7">
        <f>IF(A96="","",COUNTIF('Payments'!$B$2:$B$101,A96))</f>
        <v/>
      </c>
      <c r="R96" s="26">
        <f>IF(A96="","",SUMIF('Payments'!$B$2:$B$101,A96,'Payments'!$F$2:$F$101))</f>
        <v/>
      </c>
      <c r="S96" s="26">
        <f>IF(A96="","",MAX(0,L96-R96))</f>
        <v/>
      </c>
      <c r="T96" s="37">
        <f>IF(OR(A96="",P96=""),"",IF(AND(S96&gt;0,TODAY()&gt;P96),TODAY()-P96,0))</f>
        <v/>
      </c>
      <c r="U96" s="7">
        <f>IF(A96="","",IF(S96=0,"Paid",IF(T96&gt;0,"Overdue",IF(S96&lt;L96,"Part-paid","Due"))))</f>
        <v/>
      </c>
      <c r="V96" s="3" t="n"/>
    </row>
    <row r="97">
      <c r="A97" s="2" t="n"/>
      <c r="B97" s="3" t="n"/>
      <c r="C97" s="3" t="n"/>
      <c r="D97" s="3" t="n"/>
      <c r="E97" s="2" t="n"/>
      <c r="F97" s="3" t="n"/>
      <c r="G97" s="2" t="n"/>
      <c r="H97" s="2" t="n"/>
      <c r="I97" s="25" t="n"/>
      <c r="J97" s="25" t="n"/>
      <c r="K97" s="25" t="n"/>
      <c r="L97" s="26">
        <f>IF(A97="","",SUM(I97:K97))</f>
        <v/>
      </c>
      <c r="M97" s="2" t="n"/>
      <c r="N97" s="26">
        <f>IF(A97="","",IF(M97="Quarterly",L97/4,IF(M97="Monthly",L97/12,L97)))</f>
        <v/>
      </c>
      <c r="O97" s="27" t="n"/>
      <c r="P97" s="27" t="n"/>
      <c r="Q97" s="7">
        <f>IF(A97="","",COUNTIF('Payments'!$B$2:$B$101,A97))</f>
        <v/>
      </c>
      <c r="R97" s="26">
        <f>IF(A97="","",SUMIF('Payments'!$B$2:$B$101,A97,'Payments'!$F$2:$F$101))</f>
        <v/>
      </c>
      <c r="S97" s="26">
        <f>IF(A97="","",MAX(0,L97-R97))</f>
        <v/>
      </c>
      <c r="T97" s="37">
        <f>IF(OR(A97="",P97=""),"",IF(AND(S97&gt;0,TODAY()&gt;P97),TODAY()-P97,0))</f>
        <v/>
      </c>
      <c r="U97" s="7">
        <f>IF(A97="","",IF(S97=0,"Paid",IF(T97&gt;0,"Overdue",IF(S97&lt;L97,"Part-paid","Due"))))</f>
        <v/>
      </c>
      <c r="V97" s="3" t="n"/>
    </row>
    <row r="98">
      <c r="A98" s="2" t="n"/>
      <c r="B98" s="3" t="n"/>
      <c r="C98" s="3" t="n"/>
      <c r="D98" s="3" t="n"/>
      <c r="E98" s="2" t="n"/>
      <c r="F98" s="3" t="n"/>
      <c r="G98" s="2" t="n"/>
      <c r="H98" s="2" t="n"/>
      <c r="I98" s="25" t="n"/>
      <c r="J98" s="25" t="n"/>
      <c r="K98" s="25" t="n"/>
      <c r="L98" s="26">
        <f>IF(A98="","",SUM(I98:K98))</f>
        <v/>
      </c>
      <c r="M98" s="2" t="n"/>
      <c r="N98" s="26">
        <f>IF(A98="","",IF(M98="Quarterly",L98/4,IF(M98="Monthly",L98/12,L98)))</f>
        <v/>
      </c>
      <c r="O98" s="27" t="n"/>
      <c r="P98" s="27" t="n"/>
      <c r="Q98" s="7">
        <f>IF(A98="","",COUNTIF('Payments'!$B$2:$B$101,A98))</f>
        <v/>
      </c>
      <c r="R98" s="26">
        <f>IF(A98="","",SUMIF('Payments'!$B$2:$B$101,A98,'Payments'!$F$2:$F$101))</f>
        <v/>
      </c>
      <c r="S98" s="26">
        <f>IF(A98="","",MAX(0,L98-R98))</f>
        <v/>
      </c>
      <c r="T98" s="37">
        <f>IF(OR(A98="",P98=""),"",IF(AND(S98&gt;0,TODAY()&gt;P98),TODAY()-P98,0))</f>
        <v/>
      </c>
      <c r="U98" s="7">
        <f>IF(A98="","",IF(S98=0,"Paid",IF(T98&gt;0,"Overdue",IF(S98&lt;L98,"Part-paid","Due"))))</f>
        <v/>
      </c>
      <c r="V98" s="3" t="n"/>
    </row>
    <row r="99">
      <c r="A99" s="2" t="n"/>
      <c r="B99" s="3" t="n"/>
      <c r="C99" s="3" t="n"/>
      <c r="D99" s="3" t="n"/>
      <c r="E99" s="2" t="n"/>
      <c r="F99" s="3" t="n"/>
      <c r="G99" s="2" t="n"/>
      <c r="H99" s="2" t="n"/>
      <c r="I99" s="25" t="n"/>
      <c r="J99" s="25" t="n"/>
      <c r="K99" s="25" t="n"/>
      <c r="L99" s="26">
        <f>IF(A99="","",SUM(I99:K99))</f>
        <v/>
      </c>
      <c r="M99" s="2" t="n"/>
      <c r="N99" s="26">
        <f>IF(A99="","",IF(M99="Quarterly",L99/4,IF(M99="Monthly",L99/12,L99)))</f>
        <v/>
      </c>
      <c r="O99" s="27" t="n"/>
      <c r="P99" s="27" t="n"/>
      <c r="Q99" s="7">
        <f>IF(A99="","",COUNTIF('Payments'!$B$2:$B$101,A99))</f>
        <v/>
      </c>
      <c r="R99" s="26">
        <f>IF(A99="","",SUMIF('Payments'!$B$2:$B$101,A99,'Payments'!$F$2:$F$101))</f>
        <v/>
      </c>
      <c r="S99" s="26">
        <f>IF(A99="","",MAX(0,L99-R99))</f>
        <v/>
      </c>
      <c r="T99" s="37">
        <f>IF(OR(A99="",P99=""),"",IF(AND(S99&gt;0,TODAY()&gt;P99),TODAY()-P99,0))</f>
        <v/>
      </c>
      <c r="U99" s="7">
        <f>IF(A99="","",IF(S99=0,"Paid",IF(T99&gt;0,"Overdue",IF(S99&lt;L99,"Part-paid","Due"))))</f>
        <v/>
      </c>
      <c r="V99" s="3" t="n"/>
    </row>
    <row r="100">
      <c r="A100" s="2" t="n"/>
      <c r="B100" s="3" t="n"/>
      <c r="C100" s="3" t="n"/>
      <c r="D100" s="3" t="n"/>
      <c r="E100" s="2" t="n"/>
      <c r="F100" s="3" t="n"/>
      <c r="G100" s="2" t="n"/>
      <c r="H100" s="2" t="n"/>
      <c r="I100" s="25" t="n"/>
      <c r="J100" s="25" t="n"/>
      <c r="K100" s="25" t="n"/>
      <c r="L100" s="26">
        <f>IF(A100="","",SUM(I100:K100))</f>
        <v/>
      </c>
      <c r="M100" s="2" t="n"/>
      <c r="N100" s="26">
        <f>IF(A100="","",IF(M100="Quarterly",L100/4,IF(M100="Monthly",L100/12,L100)))</f>
        <v/>
      </c>
      <c r="O100" s="27" t="n"/>
      <c r="P100" s="27" t="n"/>
      <c r="Q100" s="7">
        <f>IF(A100="","",COUNTIF('Payments'!$B$2:$B$101,A100))</f>
        <v/>
      </c>
      <c r="R100" s="26">
        <f>IF(A100="","",SUMIF('Payments'!$B$2:$B$101,A100,'Payments'!$F$2:$F$101))</f>
        <v/>
      </c>
      <c r="S100" s="26">
        <f>IF(A100="","",MAX(0,L100-R100))</f>
        <v/>
      </c>
      <c r="T100" s="37">
        <f>IF(OR(A100="",P100=""),"",IF(AND(S100&gt;0,TODAY()&gt;P100),TODAY()-P100,0))</f>
        <v/>
      </c>
      <c r="U100" s="7">
        <f>IF(A100="","",IF(S100=0,"Paid",IF(T100&gt;0,"Overdue",IF(S100&lt;L100,"Part-paid","Due"))))</f>
        <v/>
      </c>
      <c r="V100" s="3" t="n"/>
    </row>
    <row r="101">
      <c r="A101" s="2" t="n"/>
      <c r="B101" s="3" t="n"/>
      <c r="C101" s="3" t="n"/>
      <c r="D101" s="3" t="n"/>
      <c r="E101" s="2" t="n"/>
      <c r="F101" s="3" t="n"/>
      <c r="G101" s="2" t="n"/>
      <c r="H101" s="2" t="n"/>
      <c r="I101" s="25" t="n"/>
      <c r="J101" s="25" t="n"/>
      <c r="K101" s="25" t="n"/>
      <c r="L101" s="26">
        <f>IF(A101="","",SUM(I101:K101))</f>
        <v/>
      </c>
      <c r="M101" s="2" t="n"/>
      <c r="N101" s="26">
        <f>IF(A101="","",IF(M101="Quarterly",L101/4,IF(M101="Monthly",L101/12,L101)))</f>
        <v/>
      </c>
      <c r="O101" s="27" t="n"/>
      <c r="P101" s="27" t="n"/>
      <c r="Q101" s="7">
        <f>IF(A101="","",COUNTIF('Payments'!$B$2:$B$101,A101))</f>
        <v/>
      </c>
      <c r="R101" s="26">
        <f>IF(A101="","",SUMIF('Payments'!$B$2:$B$101,A101,'Payments'!$F$2:$F$101))</f>
        <v/>
      </c>
      <c r="S101" s="26">
        <f>IF(A101="","",MAX(0,L101-R101))</f>
        <v/>
      </c>
      <c r="T101" s="37">
        <f>IF(OR(A101="",P101=""),"",IF(AND(S101&gt;0,TODAY()&gt;P101),TODAY()-P101,0))</f>
        <v/>
      </c>
      <c r="U101" s="7">
        <f>IF(A101="","",IF(S101=0,"Paid",IF(T101&gt;0,"Overdue",IF(S101&lt;L101,"Part-paid","Due"))))</f>
        <v/>
      </c>
      <c r="V101" s="3" t="n"/>
    </row>
  </sheetData>
  <conditionalFormatting sqref="U2:U101">
    <cfRule type="expression" priority="1" dxfId="0">
      <formula>$U2="Paid"</formula>
    </cfRule>
    <cfRule type="expression" priority="2" dxfId="1">
      <formula>$U2="Due"</formula>
    </cfRule>
    <cfRule type="expression" priority="3" dxfId="2">
      <formula>$U2="Overdue"</formula>
    </cfRule>
  </conditionalFormatting>
  <dataValidations count="3">
    <dataValidation sqref="M2:M101" showErrorMessage="1" showInputMessage="1" allowBlank="1" type="list">
      <formula1>"Quarterly,Monthly,Annual"</formula1>
    </dataValidation>
    <dataValidation sqref="E2:E101" showErrorMessage="1" showInputMessage="1" allowBlank="1" type="list">
      <formula1>"NSW,VIC,QLD,WA,SA,ACT,TAS,NT"</formula1>
    </dataValidation>
    <dataValidation sqref="H2:H101" showErrorMessage="1" showInputMessage="1" allowBlank="1" type="list">
      <formula1>"House,Apartment,Townhouse,Unit,Land"</formula1>
    </dataValidation>
  </dataValidations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1"/>
  <sheetViews>
    <sheetView showGridLines="0" zoomScale="63" zoomScaleNormal="63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5" customWidth="1" min="3" max="3"/>
    <col width="15" customWidth="1" min="4" max="4"/>
    <col width="31" customWidth="1" min="5" max="5"/>
    <col width="15" customWidth="1" min="6" max="6"/>
    <col width="20" customWidth="1" min="7" max="7"/>
    <col width="14" customWidth="1" min="8" max="8"/>
    <col width="33" customWidth="1" min="9" max="9"/>
    <col width="22" customWidth="1" min="10" max="10"/>
  </cols>
  <sheetData>
    <row r="1" ht="34" customHeight="1">
      <c r="A1" s="35" t="inlineStr">
        <is>
          <t>Payment ID</t>
        </is>
      </c>
      <c r="B1" s="35" t="inlineStr">
        <is>
          <t>Property ID</t>
        </is>
      </c>
      <c r="C1" s="35" t="inlineStr">
        <is>
          <t>Payment Date</t>
        </is>
      </c>
      <c r="D1" s="35" t="inlineStr">
        <is>
          <t>Due Date</t>
        </is>
      </c>
      <c r="E1" s="35" t="inlineStr">
        <is>
          <t>Payment Method</t>
        </is>
      </c>
      <c r="F1" s="35" t="inlineStr">
        <is>
          <t>Amount Paid</t>
        </is>
      </c>
      <c r="G1" s="35" t="inlineStr">
        <is>
          <t>Receipt / Reference</t>
        </is>
      </c>
      <c r="H1" s="35" t="inlineStr">
        <is>
          <t>Reconciled?</t>
        </is>
      </c>
      <c r="I1" s="35" t="inlineStr">
        <is>
          <t>Payment Notes</t>
        </is>
      </c>
      <c r="J1" s="35" t="inlineStr">
        <is>
          <t>Ratepayer Name</t>
        </is>
      </c>
    </row>
    <row r="2">
      <c r="A2" s="2" t="inlineStr">
        <is>
          <t>PAY-2026-001</t>
        </is>
      </c>
      <c r="B2" s="2" t="inlineStr">
        <is>
          <t>PR-001</t>
        </is>
      </c>
      <c r="C2" s="27" t="n">
        <v>46224</v>
      </c>
      <c r="D2" s="27" t="n">
        <v>46266</v>
      </c>
      <c r="E2" s="8" t="inlineStr">
        <is>
          <t>BPAY</t>
        </is>
      </c>
      <c r="F2" s="25" t="n">
        <v>600</v>
      </c>
      <c r="G2" s="8" t="inlineStr">
        <is>
          <t>NCC-884211</t>
        </is>
      </c>
      <c r="H2" s="2" t="inlineStr">
        <is>
          <t>Yes</t>
        </is>
      </c>
      <c r="I2" s="8" t="inlineStr">
        <is>
          <t>First payment received.</t>
        </is>
      </c>
      <c r="J2" s="38">
        <f>IF(B2="","",IFERROR(VLOOKUP(B2,'Rates Tracker'!$A$2:$B$101,2,FALSE),""))</f>
        <v/>
      </c>
    </row>
    <row r="3">
      <c r="A3" s="2" t="inlineStr">
        <is>
          <t>PAY-2026-002</t>
        </is>
      </c>
      <c r="B3" s="2" t="inlineStr">
        <is>
          <t>PR-001</t>
        </is>
      </c>
      <c r="C3" s="27" t="n">
        <v>46257</v>
      </c>
      <c r="D3" s="27" t="n">
        <v>46266</v>
      </c>
      <c r="E3" s="8" t="inlineStr">
        <is>
          <t>EFT</t>
        </is>
      </c>
      <c r="F3" s="25" t="n">
        <v>400</v>
      </c>
      <c r="G3" s="8" t="inlineStr">
        <is>
          <t>NCC-884519</t>
        </is>
      </c>
      <c r="H3" s="2" t="inlineStr">
        <is>
          <t>Yes</t>
        </is>
      </c>
      <c r="I3" s="8" t="inlineStr">
        <is>
          <t>Second payment received.</t>
        </is>
      </c>
      <c r="J3" s="38">
        <f>IF(B3="","",IFERROR(VLOOKUP(B3,'Rates Tracker'!$A$2:$B$101,2,FALSE),""))</f>
        <v/>
      </c>
    </row>
    <row r="4">
      <c r="A4" s="2" t="inlineStr">
        <is>
          <t>PAY-2026-003</t>
        </is>
      </c>
      <c r="B4" s="2" t="inlineStr">
        <is>
          <t>PR-002</t>
        </is>
      </c>
      <c r="C4" s="27" t="n">
        <v>46271</v>
      </c>
      <c r="D4" s="27" t="n">
        <v>46311</v>
      </c>
      <c r="E4" s="8" t="inlineStr">
        <is>
          <t>Direct Debit</t>
        </is>
      </c>
      <c r="F4" s="25" t="n">
        <v>3680</v>
      </c>
      <c r="G4" s="8" t="inlineStr">
        <is>
          <t>MEL-917422</t>
        </is>
      </c>
      <c r="H4" s="2" t="inlineStr">
        <is>
          <t>Yes</t>
        </is>
      </c>
      <c r="I4" s="8" t="inlineStr">
        <is>
          <t>Annual charge paid in advance.</t>
        </is>
      </c>
      <c r="J4" s="38">
        <f>IF(B4="","",IFERROR(VLOOKUP(B4,'Rates Tracker'!$A$2:$B$101,2,FALSE),""))</f>
        <v/>
      </c>
    </row>
    <row r="5">
      <c r="A5" s="2" t="inlineStr">
        <is>
          <t>PAY-2026-004</t>
        </is>
      </c>
      <c r="B5" s="2" t="inlineStr">
        <is>
          <t>PR-003</t>
        </is>
      </c>
      <c r="C5" s="27" t="n">
        <v>46241</v>
      </c>
      <c r="D5" s="27" t="n">
        <v>46235</v>
      </c>
      <c r="E5" s="8" t="inlineStr">
        <is>
          <t>Credit Card</t>
        </is>
      </c>
      <c r="F5" s="25" t="n">
        <v>1400</v>
      </c>
      <c r="G5" s="8" t="inlineStr">
        <is>
          <t>BCC-772194</t>
        </is>
      </c>
      <c r="H5" s="2" t="inlineStr">
        <is>
          <t>No</t>
        </is>
      </c>
      <c r="I5" s="8" t="inlineStr">
        <is>
          <t>Awaiting reconciliation.</t>
        </is>
      </c>
      <c r="J5" s="38">
        <f>IF(B5="","",IFERROR(VLOOKUP(B5,'Rates Tracker'!$A$2:$B$101,2,FALSE),""))</f>
        <v/>
      </c>
    </row>
    <row r="6">
      <c r="A6" s="2" t="inlineStr">
        <is>
          <t>PAY-2026-005</t>
        </is>
      </c>
      <c r="B6" s="2" t="inlineStr">
        <is>
          <t>PR-004</t>
        </is>
      </c>
      <c r="C6" s="27" t="n">
        <v>46277</v>
      </c>
      <c r="D6" s="27" t="n">
        <v>46347</v>
      </c>
      <c r="E6" s="8" t="inlineStr">
        <is>
          <t>BPAY</t>
        </is>
      </c>
      <c r="F6" s="25" t="n">
        <v>2000</v>
      </c>
      <c r="G6" s="8" t="inlineStr">
        <is>
          <t>COP-114803</t>
        </is>
      </c>
      <c r="H6" s="2" t="inlineStr">
        <is>
          <t>Yes</t>
        </is>
      </c>
      <c r="I6" s="8" t="inlineStr">
        <is>
          <t>Part payment received.</t>
        </is>
      </c>
      <c r="J6" s="38">
        <f>IF(B6="","",IFERROR(VLOOKUP(B6,'Rates Tracker'!$A$2:$B$101,2,FALSE),""))</f>
        <v/>
      </c>
    </row>
    <row r="7">
      <c r="A7" s="2" t="inlineStr">
        <is>
          <t>PAY-2026-006</t>
        </is>
      </c>
      <c r="B7" s="2" t="inlineStr">
        <is>
          <t>PR-006</t>
        </is>
      </c>
      <c r="C7" s="27" t="n">
        <v>46280</v>
      </c>
      <c r="D7" s="27" t="n">
        <v>46271</v>
      </c>
      <c r="E7" s="8" t="inlineStr">
        <is>
          <t>EFT</t>
        </is>
      </c>
      <c r="F7" s="25" t="n">
        <v>1200</v>
      </c>
      <c r="G7" s="8" t="inlineStr">
        <is>
          <t>GCC-662098</t>
        </is>
      </c>
      <c r="H7" s="2" t="inlineStr">
        <is>
          <t>Yes</t>
        </is>
      </c>
      <c r="I7" s="8" t="inlineStr">
        <is>
          <t>Part payment received.</t>
        </is>
      </c>
      <c r="J7" s="38">
        <f>IF(B7="","",IFERROR(VLOOKUP(B7,'Rates Tracker'!$A$2:$B$101,2,FALSE),""))</f>
        <v/>
      </c>
    </row>
    <row r="8">
      <c r="A8" s="2" t="inlineStr">
        <is>
          <t>PAY-2026-007</t>
        </is>
      </c>
      <c r="B8" s="2" t="inlineStr">
        <is>
          <t>PR-007</t>
        </is>
      </c>
      <c r="C8" s="27" t="n">
        <v>46264</v>
      </c>
      <c r="D8" s="27" t="n">
        <v>46353</v>
      </c>
      <c r="E8" s="8" t="inlineStr">
        <is>
          <t>Direct Debit</t>
        </is>
      </c>
      <c r="F8" s="25" t="n">
        <v>2130</v>
      </c>
      <c r="G8" s="8" t="inlineStr">
        <is>
          <t>ACT-436712</t>
        </is>
      </c>
      <c r="H8" s="2" t="inlineStr">
        <is>
          <t>Yes</t>
        </is>
      </c>
      <c r="I8" s="8" t="inlineStr">
        <is>
          <t>Paid in full.</t>
        </is>
      </c>
      <c r="J8" s="38">
        <f>IF(B8="","",IFERROR(VLOOKUP(B8,'Rates Tracker'!$A$2:$B$101,2,FALSE),""))</f>
        <v/>
      </c>
    </row>
    <row r="9">
      <c r="A9" s="2" t="inlineStr">
        <is>
          <t>PAY-2026-008</t>
        </is>
      </c>
      <c r="B9" s="2" t="inlineStr">
        <is>
          <t>PR-008</t>
        </is>
      </c>
      <c r="C9" s="27" t="n">
        <v>46283</v>
      </c>
      <c r="D9" s="27" t="n">
        <v>46337</v>
      </c>
      <c r="E9" s="8" t="inlineStr">
        <is>
          <t>Centrelink Payment Arrangement</t>
        </is>
      </c>
      <c r="F9" s="25" t="n">
        <v>800</v>
      </c>
      <c r="G9" s="8" t="inlineStr">
        <is>
          <t>HCC-991544</t>
        </is>
      </c>
      <c r="H9" s="2" t="inlineStr">
        <is>
          <t>No</t>
        </is>
      </c>
      <c r="I9" s="8" t="inlineStr">
        <is>
          <t>Scheduled arrangement payment.</t>
        </is>
      </c>
      <c r="J9" s="38">
        <f>IF(B9="","",IFERROR(VLOOKUP(B9,'Rates Tracker'!$A$2:$B$101,2,FALSE),""))</f>
        <v/>
      </c>
    </row>
    <row r="10">
      <c r="A10" s="2" t="inlineStr">
        <is>
          <t>PAY-2026-009</t>
        </is>
      </c>
      <c r="B10" s="2" t="inlineStr">
        <is>
          <t>PR-010</t>
        </is>
      </c>
      <c r="C10" s="27" t="n">
        <v>46282</v>
      </c>
      <c r="D10" s="27" t="n">
        <v>46358</v>
      </c>
      <c r="E10" s="8" t="inlineStr">
        <is>
          <t>Credit Card</t>
        </is>
      </c>
      <c r="F10" s="25" t="n">
        <v>2500</v>
      </c>
      <c r="G10" s="8" t="inlineStr">
        <is>
          <t>COS-585004</t>
        </is>
      </c>
      <c r="H10" s="2" t="inlineStr">
        <is>
          <t>Yes</t>
        </is>
      </c>
      <c r="I10" s="8" t="inlineStr">
        <is>
          <t>First payment received.</t>
        </is>
      </c>
      <c r="J10" s="38">
        <f>IF(B10="","",IFERROR(VLOOKUP(B10,'Rates Tracker'!$A$2:$B$101,2,FALSE),""))</f>
        <v/>
      </c>
    </row>
    <row r="11">
      <c r="A11" s="2" t="inlineStr">
        <is>
          <t>PAY-2026-010</t>
        </is>
      </c>
      <c r="B11" s="2" t="inlineStr">
        <is>
          <t>PR-010</t>
        </is>
      </c>
      <c r="C11" s="27" t="n">
        <v>46287</v>
      </c>
      <c r="D11" s="27" t="n">
        <v>46358</v>
      </c>
      <c r="E11" s="8" t="inlineStr">
        <is>
          <t>BPAY</t>
        </is>
      </c>
      <c r="F11" s="25" t="n">
        <v>2060</v>
      </c>
      <c r="G11" s="8" t="inlineStr">
        <is>
          <t>COS-585667</t>
        </is>
      </c>
      <c r="H11" s="2" t="inlineStr">
        <is>
          <t>Yes</t>
        </is>
      </c>
      <c r="I11" s="8" t="inlineStr">
        <is>
          <t>Final payment received.</t>
        </is>
      </c>
      <c r="J11" s="38">
        <f>IF(B11="","",IFERROR(VLOOKUP(B11,'Rates Tracker'!$A$2:$B$101,2,FALSE),""))</f>
        <v/>
      </c>
    </row>
    <row r="12">
      <c r="A12" s="2" t="n"/>
      <c r="B12" s="2" t="n"/>
      <c r="C12" s="27" t="n"/>
      <c r="D12" s="27" t="n"/>
      <c r="E12" s="8" t="n"/>
      <c r="F12" s="25" t="n"/>
      <c r="G12" s="8" t="n"/>
      <c r="H12" s="2" t="n"/>
      <c r="I12" s="8" t="n"/>
      <c r="J12" s="38">
        <f>IF(B12="","",IFERROR(VLOOKUP(B12,'Rates Tracker'!$A$2:$B$101,2,FALSE),""))</f>
        <v/>
      </c>
    </row>
    <row r="13">
      <c r="A13" s="2" t="n"/>
      <c r="B13" s="2" t="n"/>
      <c r="C13" s="27" t="n"/>
      <c r="D13" s="27" t="n"/>
      <c r="E13" s="8" t="n"/>
      <c r="F13" s="25" t="n"/>
      <c r="G13" s="8" t="n"/>
      <c r="H13" s="2" t="n"/>
      <c r="I13" s="8" t="n"/>
      <c r="J13" s="38">
        <f>IF(B13="","",IFERROR(VLOOKUP(B13,'Rates Tracker'!$A$2:$B$101,2,FALSE),""))</f>
        <v/>
      </c>
    </row>
    <row r="14">
      <c r="A14" s="2" t="n"/>
      <c r="B14" s="2" t="n"/>
      <c r="C14" s="27" t="n"/>
      <c r="D14" s="27" t="n"/>
      <c r="E14" s="8" t="n"/>
      <c r="F14" s="25" t="n"/>
      <c r="G14" s="8" t="n"/>
      <c r="H14" s="2" t="n"/>
      <c r="I14" s="8" t="n"/>
      <c r="J14" s="38">
        <f>IF(B14="","",IFERROR(VLOOKUP(B14,'Rates Tracker'!$A$2:$B$101,2,FALSE),""))</f>
        <v/>
      </c>
    </row>
    <row r="15">
      <c r="A15" s="2" t="n"/>
      <c r="B15" s="2" t="n"/>
      <c r="C15" s="27" t="n"/>
      <c r="D15" s="27" t="n"/>
      <c r="E15" s="8" t="n"/>
      <c r="F15" s="25" t="n"/>
      <c r="G15" s="8" t="n"/>
      <c r="H15" s="2" t="n"/>
      <c r="I15" s="8" t="n"/>
      <c r="J15" s="38">
        <f>IF(B15="","",IFERROR(VLOOKUP(B15,'Rates Tracker'!$A$2:$B$101,2,FALSE),""))</f>
        <v/>
      </c>
    </row>
    <row r="16">
      <c r="A16" s="2" t="n"/>
      <c r="B16" s="2" t="n"/>
      <c r="C16" s="27" t="n"/>
      <c r="D16" s="27" t="n"/>
      <c r="E16" s="8" t="n"/>
      <c r="F16" s="25" t="n"/>
      <c r="G16" s="8" t="n"/>
      <c r="H16" s="2" t="n"/>
      <c r="I16" s="8" t="n"/>
      <c r="J16" s="38">
        <f>IF(B16="","",IFERROR(VLOOKUP(B16,'Rates Tracker'!$A$2:$B$101,2,FALSE),""))</f>
        <v/>
      </c>
    </row>
    <row r="17">
      <c r="A17" s="2" t="n"/>
      <c r="B17" s="2" t="n"/>
      <c r="C17" s="27" t="n"/>
      <c r="D17" s="27" t="n"/>
      <c r="E17" s="8" t="n"/>
      <c r="F17" s="25" t="n"/>
      <c r="G17" s="8" t="n"/>
      <c r="H17" s="2" t="n"/>
      <c r="I17" s="8" t="n"/>
      <c r="J17" s="38">
        <f>IF(B17="","",IFERROR(VLOOKUP(B17,'Rates Tracker'!$A$2:$B$101,2,FALSE),""))</f>
        <v/>
      </c>
    </row>
    <row r="18">
      <c r="A18" s="2" t="n"/>
      <c r="B18" s="2" t="n"/>
      <c r="C18" s="27" t="n"/>
      <c r="D18" s="27" t="n"/>
      <c r="E18" s="8" t="n"/>
      <c r="F18" s="25" t="n"/>
      <c r="G18" s="8" t="n"/>
      <c r="H18" s="2" t="n"/>
      <c r="I18" s="8" t="n"/>
      <c r="J18" s="38">
        <f>IF(B18="","",IFERROR(VLOOKUP(B18,'Rates Tracker'!$A$2:$B$101,2,FALSE),""))</f>
        <v/>
      </c>
    </row>
    <row r="19">
      <c r="A19" s="2" t="n"/>
      <c r="B19" s="2" t="n"/>
      <c r="C19" s="27" t="n"/>
      <c r="D19" s="27" t="n"/>
      <c r="E19" s="8" t="n"/>
      <c r="F19" s="25" t="n"/>
      <c r="G19" s="8" t="n"/>
      <c r="H19" s="2" t="n"/>
      <c r="I19" s="8" t="n"/>
      <c r="J19" s="38">
        <f>IF(B19="","",IFERROR(VLOOKUP(B19,'Rates Tracker'!$A$2:$B$101,2,FALSE),""))</f>
        <v/>
      </c>
    </row>
    <row r="20">
      <c r="A20" s="2" t="n"/>
      <c r="B20" s="2" t="n"/>
      <c r="C20" s="27" t="n"/>
      <c r="D20" s="27" t="n"/>
      <c r="E20" s="8" t="n"/>
      <c r="F20" s="25" t="n"/>
      <c r="G20" s="8" t="n"/>
      <c r="H20" s="2" t="n"/>
      <c r="I20" s="8" t="n"/>
      <c r="J20" s="38">
        <f>IF(B20="","",IFERROR(VLOOKUP(B20,'Rates Tracker'!$A$2:$B$101,2,FALSE),""))</f>
        <v/>
      </c>
    </row>
    <row r="21">
      <c r="A21" s="2" t="n"/>
      <c r="B21" s="2" t="n"/>
      <c r="C21" s="27" t="n"/>
      <c r="D21" s="27" t="n"/>
      <c r="E21" s="8" t="n"/>
      <c r="F21" s="25" t="n"/>
      <c r="G21" s="8" t="n"/>
      <c r="H21" s="2" t="n"/>
      <c r="I21" s="8" t="n"/>
      <c r="J21" s="38">
        <f>IF(B21="","",IFERROR(VLOOKUP(B21,'Rates Tracker'!$A$2:$B$101,2,FALSE),""))</f>
        <v/>
      </c>
    </row>
    <row r="22">
      <c r="A22" s="2" t="n"/>
      <c r="B22" s="2" t="n"/>
      <c r="C22" s="27" t="n"/>
      <c r="D22" s="27" t="n"/>
      <c r="E22" s="8" t="n"/>
      <c r="F22" s="25" t="n"/>
      <c r="G22" s="8" t="n"/>
      <c r="H22" s="2" t="n"/>
      <c r="I22" s="8" t="n"/>
      <c r="J22" s="38">
        <f>IF(B22="","",IFERROR(VLOOKUP(B22,'Rates Tracker'!$A$2:$B$101,2,FALSE),""))</f>
        <v/>
      </c>
    </row>
    <row r="23">
      <c r="A23" s="2" t="n"/>
      <c r="B23" s="2" t="n"/>
      <c r="C23" s="27" t="n"/>
      <c r="D23" s="27" t="n"/>
      <c r="E23" s="8" t="n"/>
      <c r="F23" s="25" t="n"/>
      <c r="G23" s="8" t="n"/>
      <c r="H23" s="2" t="n"/>
      <c r="I23" s="8" t="n"/>
      <c r="J23" s="38">
        <f>IF(B23="","",IFERROR(VLOOKUP(B23,'Rates Tracker'!$A$2:$B$101,2,FALSE),""))</f>
        <v/>
      </c>
    </row>
    <row r="24">
      <c r="A24" s="2" t="n"/>
      <c r="B24" s="2" t="n"/>
      <c r="C24" s="27" t="n"/>
      <c r="D24" s="27" t="n"/>
      <c r="E24" s="8" t="n"/>
      <c r="F24" s="25" t="n"/>
      <c r="G24" s="8" t="n"/>
      <c r="H24" s="2" t="n"/>
      <c r="I24" s="8" t="n"/>
      <c r="J24" s="38">
        <f>IF(B24="","",IFERROR(VLOOKUP(B24,'Rates Tracker'!$A$2:$B$101,2,FALSE),""))</f>
        <v/>
      </c>
    </row>
    <row r="25">
      <c r="A25" s="2" t="n"/>
      <c r="B25" s="2" t="n"/>
      <c r="C25" s="27" t="n"/>
      <c r="D25" s="27" t="n"/>
      <c r="E25" s="8" t="n"/>
      <c r="F25" s="25" t="n"/>
      <c r="G25" s="8" t="n"/>
      <c r="H25" s="2" t="n"/>
      <c r="I25" s="8" t="n"/>
      <c r="J25" s="38">
        <f>IF(B25="","",IFERROR(VLOOKUP(B25,'Rates Tracker'!$A$2:$B$101,2,FALSE),""))</f>
        <v/>
      </c>
    </row>
    <row r="26">
      <c r="A26" s="2" t="n"/>
      <c r="B26" s="2" t="n"/>
      <c r="C26" s="27" t="n"/>
      <c r="D26" s="27" t="n"/>
      <c r="E26" s="8" t="n"/>
      <c r="F26" s="25" t="n"/>
      <c r="G26" s="8" t="n"/>
      <c r="H26" s="2" t="n"/>
      <c r="I26" s="8" t="n"/>
      <c r="J26" s="38">
        <f>IF(B26="","",IFERROR(VLOOKUP(B26,'Rates Tracker'!$A$2:$B$101,2,FALSE),""))</f>
        <v/>
      </c>
    </row>
    <row r="27">
      <c r="A27" s="2" t="n"/>
      <c r="B27" s="2" t="n"/>
      <c r="C27" s="27" t="n"/>
      <c r="D27" s="27" t="n"/>
      <c r="E27" s="8" t="n"/>
      <c r="F27" s="25" t="n"/>
      <c r="G27" s="8" t="n"/>
      <c r="H27" s="2" t="n"/>
      <c r="I27" s="8" t="n"/>
      <c r="J27" s="38">
        <f>IF(B27="","",IFERROR(VLOOKUP(B27,'Rates Tracker'!$A$2:$B$101,2,FALSE),""))</f>
        <v/>
      </c>
    </row>
    <row r="28">
      <c r="A28" s="2" t="n"/>
      <c r="B28" s="2" t="n"/>
      <c r="C28" s="27" t="n"/>
      <c r="D28" s="27" t="n"/>
      <c r="E28" s="8" t="n"/>
      <c r="F28" s="25" t="n"/>
      <c r="G28" s="8" t="n"/>
      <c r="H28" s="2" t="n"/>
      <c r="I28" s="8" t="n"/>
      <c r="J28" s="38">
        <f>IF(B28="","",IFERROR(VLOOKUP(B28,'Rates Tracker'!$A$2:$B$101,2,FALSE),""))</f>
        <v/>
      </c>
    </row>
    <row r="29">
      <c r="A29" s="2" t="n"/>
      <c r="B29" s="2" t="n"/>
      <c r="C29" s="27" t="n"/>
      <c r="D29" s="27" t="n"/>
      <c r="E29" s="8" t="n"/>
      <c r="F29" s="25" t="n"/>
      <c r="G29" s="8" t="n"/>
      <c r="H29" s="2" t="n"/>
      <c r="I29" s="8" t="n"/>
      <c r="J29" s="38">
        <f>IF(B29="","",IFERROR(VLOOKUP(B29,'Rates Tracker'!$A$2:$B$101,2,FALSE),""))</f>
        <v/>
      </c>
    </row>
    <row r="30">
      <c r="A30" s="2" t="n"/>
      <c r="B30" s="2" t="n"/>
      <c r="C30" s="27" t="n"/>
      <c r="D30" s="27" t="n"/>
      <c r="E30" s="8" t="n"/>
      <c r="F30" s="25" t="n"/>
      <c r="G30" s="8" t="n"/>
      <c r="H30" s="2" t="n"/>
      <c r="I30" s="8" t="n"/>
      <c r="J30" s="38">
        <f>IF(B30="","",IFERROR(VLOOKUP(B30,'Rates Tracker'!$A$2:$B$101,2,FALSE),""))</f>
        <v/>
      </c>
    </row>
    <row r="31">
      <c r="A31" s="2" t="n"/>
      <c r="B31" s="2" t="n"/>
      <c r="C31" s="27" t="n"/>
      <c r="D31" s="27" t="n"/>
      <c r="E31" s="8" t="n"/>
      <c r="F31" s="25" t="n"/>
      <c r="G31" s="8" t="n"/>
      <c r="H31" s="2" t="n"/>
      <c r="I31" s="8" t="n"/>
      <c r="J31" s="38">
        <f>IF(B31="","",IFERROR(VLOOKUP(B31,'Rates Tracker'!$A$2:$B$101,2,FALSE),""))</f>
        <v/>
      </c>
    </row>
    <row r="32">
      <c r="A32" s="2" t="n"/>
      <c r="B32" s="2" t="n"/>
      <c r="C32" s="27" t="n"/>
      <c r="D32" s="27" t="n"/>
      <c r="E32" s="8" t="n"/>
      <c r="F32" s="25" t="n"/>
      <c r="G32" s="8" t="n"/>
      <c r="H32" s="2" t="n"/>
      <c r="I32" s="8" t="n"/>
      <c r="J32" s="38">
        <f>IF(B32="","",IFERROR(VLOOKUP(B32,'Rates Tracker'!$A$2:$B$101,2,FALSE),""))</f>
        <v/>
      </c>
    </row>
    <row r="33">
      <c r="A33" s="2" t="n"/>
      <c r="B33" s="2" t="n"/>
      <c r="C33" s="27" t="n"/>
      <c r="D33" s="27" t="n"/>
      <c r="E33" s="8" t="n"/>
      <c r="F33" s="25" t="n"/>
      <c r="G33" s="8" t="n"/>
      <c r="H33" s="2" t="n"/>
      <c r="I33" s="8" t="n"/>
      <c r="J33" s="38">
        <f>IF(B33="","",IFERROR(VLOOKUP(B33,'Rates Tracker'!$A$2:$B$101,2,FALSE),""))</f>
        <v/>
      </c>
    </row>
    <row r="34">
      <c r="A34" s="2" t="n"/>
      <c r="B34" s="2" t="n"/>
      <c r="C34" s="27" t="n"/>
      <c r="D34" s="27" t="n"/>
      <c r="E34" s="8" t="n"/>
      <c r="F34" s="25" t="n"/>
      <c r="G34" s="8" t="n"/>
      <c r="H34" s="2" t="n"/>
      <c r="I34" s="8" t="n"/>
      <c r="J34" s="38">
        <f>IF(B34="","",IFERROR(VLOOKUP(B34,'Rates Tracker'!$A$2:$B$101,2,FALSE),""))</f>
        <v/>
      </c>
    </row>
    <row r="35">
      <c r="A35" s="2" t="n"/>
      <c r="B35" s="2" t="n"/>
      <c r="C35" s="27" t="n"/>
      <c r="D35" s="27" t="n"/>
      <c r="E35" s="8" t="n"/>
      <c r="F35" s="25" t="n"/>
      <c r="G35" s="8" t="n"/>
      <c r="H35" s="2" t="n"/>
      <c r="I35" s="8" t="n"/>
      <c r="J35" s="38">
        <f>IF(B35="","",IFERROR(VLOOKUP(B35,'Rates Tracker'!$A$2:$B$101,2,FALSE),""))</f>
        <v/>
      </c>
    </row>
    <row r="36">
      <c r="A36" s="2" t="n"/>
      <c r="B36" s="2" t="n"/>
      <c r="C36" s="27" t="n"/>
      <c r="D36" s="27" t="n"/>
      <c r="E36" s="8" t="n"/>
      <c r="F36" s="25" t="n"/>
      <c r="G36" s="8" t="n"/>
      <c r="H36" s="2" t="n"/>
      <c r="I36" s="8" t="n"/>
      <c r="J36" s="38">
        <f>IF(B36="","",IFERROR(VLOOKUP(B36,'Rates Tracker'!$A$2:$B$101,2,FALSE),""))</f>
        <v/>
      </c>
    </row>
    <row r="37">
      <c r="A37" s="2" t="n"/>
      <c r="B37" s="2" t="n"/>
      <c r="C37" s="27" t="n"/>
      <c r="D37" s="27" t="n"/>
      <c r="E37" s="8" t="n"/>
      <c r="F37" s="25" t="n"/>
      <c r="G37" s="8" t="n"/>
      <c r="H37" s="2" t="n"/>
      <c r="I37" s="8" t="n"/>
      <c r="J37" s="38">
        <f>IF(B37="","",IFERROR(VLOOKUP(B37,'Rates Tracker'!$A$2:$B$101,2,FALSE),""))</f>
        <v/>
      </c>
    </row>
    <row r="38">
      <c r="A38" s="2" t="n"/>
      <c r="B38" s="2" t="n"/>
      <c r="C38" s="27" t="n"/>
      <c r="D38" s="27" t="n"/>
      <c r="E38" s="8" t="n"/>
      <c r="F38" s="25" t="n"/>
      <c r="G38" s="8" t="n"/>
      <c r="H38" s="2" t="n"/>
      <c r="I38" s="8" t="n"/>
      <c r="J38" s="38">
        <f>IF(B38="","",IFERROR(VLOOKUP(B38,'Rates Tracker'!$A$2:$B$101,2,FALSE),""))</f>
        <v/>
      </c>
    </row>
    <row r="39">
      <c r="A39" s="2" t="n"/>
      <c r="B39" s="2" t="n"/>
      <c r="C39" s="27" t="n"/>
      <c r="D39" s="27" t="n"/>
      <c r="E39" s="8" t="n"/>
      <c r="F39" s="25" t="n"/>
      <c r="G39" s="8" t="n"/>
      <c r="H39" s="2" t="n"/>
      <c r="I39" s="8" t="n"/>
      <c r="J39" s="38">
        <f>IF(B39="","",IFERROR(VLOOKUP(B39,'Rates Tracker'!$A$2:$B$101,2,FALSE),""))</f>
        <v/>
      </c>
    </row>
    <row r="40">
      <c r="A40" s="2" t="n"/>
      <c r="B40" s="2" t="n"/>
      <c r="C40" s="27" t="n"/>
      <c r="D40" s="27" t="n"/>
      <c r="E40" s="8" t="n"/>
      <c r="F40" s="25" t="n"/>
      <c r="G40" s="8" t="n"/>
      <c r="H40" s="2" t="n"/>
      <c r="I40" s="8" t="n"/>
      <c r="J40" s="38">
        <f>IF(B40="","",IFERROR(VLOOKUP(B40,'Rates Tracker'!$A$2:$B$101,2,FALSE),""))</f>
        <v/>
      </c>
    </row>
    <row r="41">
      <c r="A41" s="2" t="n"/>
      <c r="B41" s="2" t="n"/>
      <c r="C41" s="27" t="n"/>
      <c r="D41" s="27" t="n"/>
      <c r="E41" s="8" t="n"/>
      <c r="F41" s="25" t="n"/>
      <c r="G41" s="8" t="n"/>
      <c r="H41" s="2" t="n"/>
      <c r="I41" s="8" t="n"/>
      <c r="J41" s="38">
        <f>IF(B41="","",IFERROR(VLOOKUP(B41,'Rates Tracker'!$A$2:$B$101,2,FALSE),""))</f>
        <v/>
      </c>
    </row>
    <row r="42">
      <c r="A42" s="2" t="n"/>
      <c r="B42" s="2" t="n"/>
      <c r="C42" s="27" t="n"/>
      <c r="D42" s="27" t="n"/>
      <c r="E42" s="8" t="n"/>
      <c r="F42" s="25" t="n"/>
      <c r="G42" s="8" t="n"/>
      <c r="H42" s="2" t="n"/>
      <c r="I42" s="8" t="n"/>
      <c r="J42" s="38">
        <f>IF(B42="","",IFERROR(VLOOKUP(B42,'Rates Tracker'!$A$2:$B$101,2,FALSE),""))</f>
        <v/>
      </c>
    </row>
    <row r="43">
      <c r="A43" s="2" t="n"/>
      <c r="B43" s="2" t="n"/>
      <c r="C43" s="27" t="n"/>
      <c r="D43" s="27" t="n"/>
      <c r="E43" s="8" t="n"/>
      <c r="F43" s="25" t="n"/>
      <c r="G43" s="8" t="n"/>
      <c r="H43" s="2" t="n"/>
      <c r="I43" s="8" t="n"/>
      <c r="J43" s="38">
        <f>IF(B43="","",IFERROR(VLOOKUP(B43,'Rates Tracker'!$A$2:$B$101,2,FALSE),""))</f>
        <v/>
      </c>
    </row>
    <row r="44">
      <c r="A44" s="2" t="n"/>
      <c r="B44" s="2" t="n"/>
      <c r="C44" s="27" t="n"/>
      <c r="D44" s="27" t="n"/>
      <c r="E44" s="8" t="n"/>
      <c r="F44" s="25" t="n"/>
      <c r="G44" s="8" t="n"/>
      <c r="H44" s="2" t="n"/>
      <c r="I44" s="8" t="n"/>
      <c r="J44" s="38">
        <f>IF(B44="","",IFERROR(VLOOKUP(B44,'Rates Tracker'!$A$2:$B$101,2,FALSE),""))</f>
        <v/>
      </c>
    </row>
    <row r="45">
      <c r="A45" s="2" t="n"/>
      <c r="B45" s="2" t="n"/>
      <c r="C45" s="27" t="n"/>
      <c r="D45" s="27" t="n"/>
      <c r="E45" s="8" t="n"/>
      <c r="F45" s="25" t="n"/>
      <c r="G45" s="8" t="n"/>
      <c r="H45" s="2" t="n"/>
      <c r="I45" s="8" t="n"/>
      <c r="J45" s="38">
        <f>IF(B45="","",IFERROR(VLOOKUP(B45,'Rates Tracker'!$A$2:$B$101,2,FALSE),""))</f>
        <v/>
      </c>
    </row>
    <row r="46">
      <c r="A46" s="2" t="n"/>
      <c r="B46" s="2" t="n"/>
      <c r="C46" s="27" t="n"/>
      <c r="D46" s="27" t="n"/>
      <c r="E46" s="8" t="n"/>
      <c r="F46" s="25" t="n"/>
      <c r="G46" s="8" t="n"/>
      <c r="H46" s="2" t="n"/>
      <c r="I46" s="8" t="n"/>
      <c r="J46" s="38">
        <f>IF(B46="","",IFERROR(VLOOKUP(B46,'Rates Tracker'!$A$2:$B$101,2,FALSE),""))</f>
        <v/>
      </c>
    </row>
    <row r="47">
      <c r="A47" s="2" t="n"/>
      <c r="B47" s="2" t="n"/>
      <c r="C47" s="27" t="n"/>
      <c r="D47" s="27" t="n"/>
      <c r="E47" s="8" t="n"/>
      <c r="F47" s="25" t="n"/>
      <c r="G47" s="8" t="n"/>
      <c r="H47" s="2" t="n"/>
      <c r="I47" s="8" t="n"/>
      <c r="J47" s="38">
        <f>IF(B47="","",IFERROR(VLOOKUP(B47,'Rates Tracker'!$A$2:$B$101,2,FALSE),""))</f>
        <v/>
      </c>
    </row>
    <row r="48">
      <c r="A48" s="2" t="n"/>
      <c r="B48" s="2" t="n"/>
      <c r="C48" s="27" t="n"/>
      <c r="D48" s="27" t="n"/>
      <c r="E48" s="8" t="n"/>
      <c r="F48" s="25" t="n"/>
      <c r="G48" s="8" t="n"/>
      <c r="H48" s="2" t="n"/>
      <c r="I48" s="8" t="n"/>
      <c r="J48" s="38">
        <f>IF(B48="","",IFERROR(VLOOKUP(B48,'Rates Tracker'!$A$2:$B$101,2,FALSE),""))</f>
        <v/>
      </c>
    </row>
    <row r="49">
      <c r="A49" s="2" t="n"/>
      <c r="B49" s="2" t="n"/>
      <c r="C49" s="27" t="n"/>
      <c r="D49" s="27" t="n"/>
      <c r="E49" s="8" t="n"/>
      <c r="F49" s="25" t="n"/>
      <c r="G49" s="8" t="n"/>
      <c r="H49" s="2" t="n"/>
      <c r="I49" s="8" t="n"/>
      <c r="J49" s="38">
        <f>IF(B49="","",IFERROR(VLOOKUP(B49,'Rates Tracker'!$A$2:$B$101,2,FALSE),""))</f>
        <v/>
      </c>
    </row>
    <row r="50">
      <c r="A50" s="2" t="n"/>
      <c r="B50" s="2" t="n"/>
      <c r="C50" s="27" t="n"/>
      <c r="D50" s="27" t="n"/>
      <c r="E50" s="8" t="n"/>
      <c r="F50" s="25" t="n"/>
      <c r="G50" s="8" t="n"/>
      <c r="H50" s="2" t="n"/>
      <c r="I50" s="8" t="n"/>
      <c r="J50" s="38">
        <f>IF(B50="","",IFERROR(VLOOKUP(B50,'Rates Tracker'!$A$2:$B$101,2,FALSE),""))</f>
        <v/>
      </c>
    </row>
    <row r="51">
      <c r="A51" s="2" t="n"/>
      <c r="B51" s="2" t="n"/>
      <c r="C51" s="27" t="n"/>
      <c r="D51" s="27" t="n"/>
      <c r="E51" s="8" t="n"/>
      <c r="F51" s="25" t="n"/>
      <c r="G51" s="8" t="n"/>
      <c r="H51" s="2" t="n"/>
      <c r="I51" s="8" t="n"/>
      <c r="J51" s="38">
        <f>IF(B51="","",IFERROR(VLOOKUP(B51,'Rates Tracker'!$A$2:$B$101,2,FALSE),""))</f>
        <v/>
      </c>
    </row>
    <row r="52">
      <c r="A52" s="2" t="n"/>
      <c r="B52" s="2" t="n"/>
      <c r="C52" s="27" t="n"/>
      <c r="D52" s="27" t="n"/>
      <c r="E52" s="8" t="n"/>
      <c r="F52" s="25" t="n"/>
      <c r="G52" s="8" t="n"/>
      <c r="H52" s="2" t="n"/>
      <c r="I52" s="8" t="n"/>
      <c r="J52" s="38">
        <f>IF(B52="","",IFERROR(VLOOKUP(B52,'Rates Tracker'!$A$2:$B$101,2,FALSE),""))</f>
        <v/>
      </c>
    </row>
    <row r="53">
      <c r="A53" s="2" t="n"/>
      <c r="B53" s="2" t="n"/>
      <c r="C53" s="27" t="n"/>
      <c r="D53" s="27" t="n"/>
      <c r="E53" s="8" t="n"/>
      <c r="F53" s="25" t="n"/>
      <c r="G53" s="8" t="n"/>
      <c r="H53" s="2" t="n"/>
      <c r="I53" s="8" t="n"/>
      <c r="J53" s="38">
        <f>IF(B53="","",IFERROR(VLOOKUP(B53,'Rates Tracker'!$A$2:$B$101,2,FALSE),""))</f>
        <v/>
      </c>
    </row>
    <row r="54">
      <c r="A54" s="2" t="n"/>
      <c r="B54" s="2" t="n"/>
      <c r="C54" s="27" t="n"/>
      <c r="D54" s="27" t="n"/>
      <c r="E54" s="8" t="n"/>
      <c r="F54" s="25" t="n"/>
      <c r="G54" s="8" t="n"/>
      <c r="H54" s="2" t="n"/>
      <c r="I54" s="8" t="n"/>
      <c r="J54" s="38">
        <f>IF(B54="","",IFERROR(VLOOKUP(B54,'Rates Tracker'!$A$2:$B$101,2,FALSE),""))</f>
        <v/>
      </c>
    </row>
    <row r="55">
      <c r="A55" s="2" t="n"/>
      <c r="B55" s="2" t="n"/>
      <c r="C55" s="27" t="n"/>
      <c r="D55" s="27" t="n"/>
      <c r="E55" s="8" t="n"/>
      <c r="F55" s="25" t="n"/>
      <c r="G55" s="8" t="n"/>
      <c r="H55" s="2" t="n"/>
      <c r="I55" s="8" t="n"/>
      <c r="J55" s="38">
        <f>IF(B55="","",IFERROR(VLOOKUP(B55,'Rates Tracker'!$A$2:$B$101,2,FALSE),""))</f>
        <v/>
      </c>
    </row>
    <row r="56">
      <c r="A56" s="2" t="n"/>
      <c r="B56" s="2" t="n"/>
      <c r="C56" s="27" t="n"/>
      <c r="D56" s="27" t="n"/>
      <c r="E56" s="8" t="n"/>
      <c r="F56" s="25" t="n"/>
      <c r="G56" s="8" t="n"/>
      <c r="H56" s="2" t="n"/>
      <c r="I56" s="8" t="n"/>
      <c r="J56" s="38">
        <f>IF(B56="","",IFERROR(VLOOKUP(B56,'Rates Tracker'!$A$2:$B$101,2,FALSE),""))</f>
        <v/>
      </c>
    </row>
    <row r="57">
      <c r="A57" s="2" t="n"/>
      <c r="B57" s="2" t="n"/>
      <c r="C57" s="27" t="n"/>
      <c r="D57" s="27" t="n"/>
      <c r="E57" s="8" t="n"/>
      <c r="F57" s="25" t="n"/>
      <c r="G57" s="8" t="n"/>
      <c r="H57" s="2" t="n"/>
      <c r="I57" s="8" t="n"/>
      <c r="J57" s="38">
        <f>IF(B57="","",IFERROR(VLOOKUP(B57,'Rates Tracker'!$A$2:$B$101,2,FALSE),""))</f>
        <v/>
      </c>
    </row>
    <row r="58">
      <c r="A58" s="2" t="n"/>
      <c r="B58" s="2" t="n"/>
      <c r="C58" s="27" t="n"/>
      <c r="D58" s="27" t="n"/>
      <c r="E58" s="8" t="n"/>
      <c r="F58" s="25" t="n"/>
      <c r="G58" s="8" t="n"/>
      <c r="H58" s="2" t="n"/>
      <c r="I58" s="8" t="n"/>
      <c r="J58" s="38">
        <f>IF(B58="","",IFERROR(VLOOKUP(B58,'Rates Tracker'!$A$2:$B$101,2,FALSE),""))</f>
        <v/>
      </c>
    </row>
    <row r="59">
      <c r="A59" s="2" t="n"/>
      <c r="B59" s="2" t="n"/>
      <c r="C59" s="27" t="n"/>
      <c r="D59" s="27" t="n"/>
      <c r="E59" s="8" t="n"/>
      <c r="F59" s="25" t="n"/>
      <c r="G59" s="8" t="n"/>
      <c r="H59" s="2" t="n"/>
      <c r="I59" s="8" t="n"/>
      <c r="J59" s="38">
        <f>IF(B59="","",IFERROR(VLOOKUP(B59,'Rates Tracker'!$A$2:$B$101,2,FALSE),""))</f>
        <v/>
      </c>
    </row>
    <row r="60">
      <c r="A60" s="2" t="n"/>
      <c r="B60" s="2" t="n"/>
      <c r="C60" s="27" t="n"/>
      <c r="D60" s="27" t="n"/>
      <c r="E60" s="8" t="n"/>
      <c r="F60" s="25" t="n"/>
      <c r="G60" s="8" t="n"/>
      <c r="H60" s="2" t="n"/>
      <c r="I60" s="8" t="n"/>
      <c r="J60" s="38">
        <f>IF(B60="","",IFERROR(VLOOKUP(B60,'Rates Tracker'!$A$2:$B$101,2,FALSE),""))</f>
        <v/>
      </c>
    </row>
    <row r="61">
      <c r="A61" s="2" t="n"/>
      <c r="B61" s="2" t="n"/>
      <c r="C61" s="27" t="n"/>
      <c r="D61" s="27" t="n"/>
      <c r="E61" s="8" t="n"/>
      <c r="F61" s="25" t="n"/>
      <c r="G61" s="8" t="n"/>
      <c r="H61" s="2" t="n"/>
      <c r="I61" s="8" t="n"/>
      <c r="J61" s="38">
        <f>IF(B61="","",IFERROR(VLOOKUP(B61,'Rates Tracker'!$A$2:$B$101,2,FALSE),""))</f>
        <v/>
      </c>
    </row>
    <row r="62">
      <c r="A62" s="2" t="n"/>
      <c r="B62" s="2" t="n"/>
      <c r="C62" s="27" t="n"/>
      <c r="D62" s="27" t="n"/>
      <c r="E62" s="8" t="n"/>
      <c r="F62" s="25" t="n"/>
      <c r="G62" s="8" t="n"/>
      <c r="H62" s="2" t="n"/>
      <c r="I62" s="8" t="n"/>
      <c r="J62" s="38">
        <f>IF(B62="","",IFERROR(VLOOKUP(B62,'Rates Tracker'!$A$2:$B$101,2,FALSE),""))</f>
        <v/>
      </c>
    </row>
    <row r="63">
      <c r="A63" s="2" t="n"/>
      <c r="B63" s="2" t="n"/>
      <c r="C63" s="27" t="n"/>
      <c r="D63" s="27" t="n"/>
      <c r="E63" s="8" t="n"/>
      <c r="F63" s="25" t="n"/>
      <c r="G63" s="8" t="n"/>
      <c r="H63" s="2" t="n"/>
      <c r="I63" s="8" t="n"/>
      <c r="J63" s="38">
        <f>IF(B63="","",IFERROR(VLOOKUP(B63,'Rates Tracker'!$A$2:$B$101,2,FALSE),""))</f>
        <v/>
      </c>
    </row>
    <row r="64">
      <c r="A64" s="2" t="n"/>
      <c r="B64" s="2" t="n"/>
      <c r="C64" s="27" t="n"/>
      <c r="D64" s="27" t="n"/>
      <c r="E64" s="8" t="n"/>
      <c r="F64" s="25" t="n"/>
      <c r="G64" s="8" t="n"/>
      <c r="H64" s="2" t="n"/>
      <c r="I64" s="8" t="n"/>
      <c r="J64" s="38">
        <f>IF(B64="","",IFERROR(VLOOKUP(B64,'Rates Tracker'!$A$2:$B$101,2,FALSE),""))</f>
        <v/>
      </c>
    </row>
    <row r="65">
      <c r="A65" s="2" t="n"/>
      <c r="B65" s="2" t="n"/>
      <c r="C65" s="27" t="n"/>
      <c r="D65" s="27" t="n"/>
      <c r="E65" s="8" t="n"/>
      <c r="F65" s="25" t="n"/>
      <c r="G65" s="8" t="n"/>
      <c r="H65" s="2" t="n"/>
      <c r="I65" s="8" t="n"/>
      <c r="J65" s="38">
        <f>IF(B65="","",IFERROR(VLOOKUP(B65,'Rates Tracker'!$A$2:$B$101,2,FALSE),""))</f>
        <v/>
      </c>
    </row>
    <row r="66">
      <c r="A66" s="2" t="n"/>
      <c r="B66" s="2" t="n"/>
      <c r="C66" s="27" t="n"/>
      <c r="D66" s="27" t="n"/>
      <c r="E66" s="8" t="n"/>
      <c r="F66" s="25" t="n"/>
      <c r="G66" s="8" t="n"/>
      <c r="H66" s="2" t="n"/>
      <c r="I66" s="8" t="n"/>
      <c r="J66" s="38">
        <f>IF(B66="","",IFERROR(VLOOKUP(B66,'Rates Tracker'!$A$2:$B$101,2,FALSE),""))</f>
        <v/>
      </c>
    </row>
    <row r="67">
      <c r="A67" s="2" t="n"/>
      <c r="B67" s="2" t="n"/>
      <c r="C67" s="27" t="n"/>
      <c r="D67" s="27" t="n"/>
      <c r="E67" s="8" t="n"/>
      <c r="F67" s="25" t="n"/>
      <c r="G67" s="8" t="n"/>
      <c r="H67" s="2" t="n"/>
      <c r="I67" s="8" t="n"/>
      <c r="J67" s="38">
        <f>IF(B67="","",IFERROR(VLOOKUP(B67,'Rates Tracker'!$A$2:$B$101,2,FALSE),""))</f>
        <v/>
      </c>
    </row>
    <row r="68">
      <c r="A68" s="2" t="n"/>
      <c r="B68" s="2" t="n"/>
      <c r="C68" s="27" t="n"/>
      <c r="D68" s="27" t="n"/>
      <c r="E68" s="8" t="n"/>
      <c r="F68" s="25" t="n"/>
      <c r="G68" s="8" t="n"/>
      <c r="H68" s="2" t="n"/>
      <c r="I68" s="8" t="n"/>
      <c r="J68" s="38">
        <f>IF(B68="","",IFERROR(VLOOKUP(B68,'Rates Tracker'!$A$2:$B$101,2,FALSE),""))</f>
        <v/>
      </c>
    </row>
    <row r="69">
      <c r="A69" s="2" t="n"/>
      <c r="B69" s="2" t="n"/>
      <c r="C69" s="27" t="n"/>
      <c r="D69" s="27" t="n"/>
      <c r="E69" s="8" t="n"/>
      <c r="F69" s="25" t="n"/>
      <c r="G69" s="8" t="n"/>
      <c r="H69" s="2" t="n"/>
      <c r="I69" s="8" t="n"/>
      <c r="J69" s="38">
        <f>IF(B69="","",IFERROR(VLOOKUP(B69,'Rates Tracker'!$A$2:$B$101,2,FALSE),""))</f>
        <v/>
      </c>
    </row>
    <row r="70">
      <c r="A70" s="2" t="n"/>
      <c r="B70" s="2" t="n"/>
      <c r="C70" s="27" t="n"/>
      <c r="D70" s="27" t="n"/>
      <c r="E70" s="8" t="n"/>
      <c r="F70" s="25" t="n"/>
      <c r="G70" s="8" t="n"/>
      <c r="H70" s="2" t="n"/>
      <c r="I70" s="8" t="n"/>
      <c r="J70" s="38">
        <f>IF(B70="","",IFERROR(VLOOKUP(B70,'Rates Tracker'!$A$2:$B$101,2,FALSE),""))</f>
        <v/>
      </c>
    </row>
    <row r="71">
      <c r="A71" s="2" t="n"/>
      <c r="B71" s="2" t="n"/>
      <c r="C71" s="27" t="n"/>
      <c r="D71" s="27" t="n"/>
      <c r="E71" s="8" t="n"/>
      <c r="F71" s="25" t="n"/>
      <c r="G71" s="8" t="n"/>
      <c r="H71" s="2" t="n"/>
      <c r="I71" s="8" t="n"/>
      <c r="J71" s="38">
        <f>IF(B71="","",IFERROR(VLOOKUP(B71,'Rates Tracker'!$A$2:$B$101,2,FALSE),""))</f>
        <v/>
      </c>
    </row>
    <row r="72">
      <c r="A72" s="2" t="n"/>
      <c r="B72" s="2" t="n"/>
      <c r="C72" s="27" t="n"/>
      <c r="D72" s="27" t="n"/>
      <c r="E72" s="8" t="n"/>
      <c r="F72" s="25" t="n"/>
      <c r="G72" s="8" t="n"/>
      <c r="H72" s="2" t="n"/>
      <c r="I72" s="8" t="n"/>
      <c r="J72" s="38">
        <f>IF(B72="","",IFERROR(VLOOKUP(B72,'Rates Tracker'!$A$2:$B$101,2,FALSE),""))</f>
        <v/>
      </c>
    </row>
    <row r="73">
      <c r="A73" s="2" t="n"/>
      <c r="B73" s="2" t="n"/>
      <c r="C73" s="27" t="n"/>
      <c r="D73" s="27" t="n"/>
      <c r="E73" s="8" t="n"/>
      <c r="F73" s="25" t="n"/>
      <c r="G73" s="8" t="n"/>
      <c r="H73" s="2" t="n"/>
      <c r="I73" s="8" t="n"/>
      <c r="J73" s="38">
        <f>IF(B73="","",IFERROR(VLOOKUP(B73,'Rates Tracker'!$A$2:$B$101,2,FALSE),""))</f>
        <v/>
      </c>
    </row>
    <row r="74">
      <c r="A74" s="2" t="n"/>
      <c r="B74" s="2" t="n"/>
      <c r="C74" s="27" t="n"/>
      <c r="D74" s="27" t="n"/>
      <c r="E74" s="8" t="n"/>
      <c r="F74" s="25" t="n"/>
      <c r="G74" s="8" t="n"/>
      <c r="H74" s="2" t="n"/>
      <c r="I74" s="8" t="n"/>
      <c r="J74" s="38">
        <f>IF(B74="","",IFERROR(VLOOKUP(B74,'Rates Tracker'!$A$2:$B$101,2,FALSE),""))</f>
        <v/>
      </c>
    </row>
    <row r="75">
      <c r="A75" s="2" t="n"/>
      <c r="B75" s="2" t="n"/>
      <c r="C75" s="27" t="n"/>
      <c r="D75" s="27" t="n"/>
      <c r="E75" s="8" t="n"/>
      <c r="F75" s="25" t="n"/>
      <c r="G75" s="8" t="n"/>
      <c r="H75" s="2" t="n"/>
      <c r="I75" s="8" t="n"/>
      <c r="J75" s="38">
        <f>IF(B75="","",IFERROR(VLOOKUP(B75,'Rates Tracker'!$A$2:$B$101,2,FALSE),""))</f>
        <v/>
      </c>
    </row>
    <row r="76">
      <c r="A76" s="2" t="n"/>
      <c r="B76" s="2" t="n"/>
      <c r="C76" s="27" t="n"/>
      <c r="D76" s="27" t="n"/>
      <c r="E76" s="8" t="n"/>
      <c r="F76" s="25" t="n"/>
      <c r="G76" s="8" t="n"/>
      <c r="H76" s="2" t="n"/>
      <c r="I76" s="8" t="n"/>
      <c r="J76" s="38">
        <f>IF(B76="","",IFERROR(VLOOKUP(B76,'Rates Tracker'!$A$2:$B$101,2,FALSE),""))</f>
        <v/>
      </c>
    </row>
    <row r="77">
      <c r="A77" s="2" t="n"/>
      <c r="B77" s="2" t="n"/>
      <c r="C77" s="27" t="n"/>
      <c r="D77" s="27" t="n"/>
      <c r="E77" s="8" t="n"/>
      <c r="F77" s="25" t="n"/>
      <c r="G77" s="8" t="n"/>
      <c r="H77" s="2" t="n"/>
      <c r="I77" s="8" t="n"/>
      <c r="J77" s="38">
        <f>IF(B77="","",IFERROR(VLOOKUP(B77,'Rates Tracker'!$A$2:$B$101,2,FALSE),""))</f>
        <v/>
      </c>
    </row>
    <row r="78">
      <c r="A78" s="2" t="n"/>
      <c r="B78" s="2" t="n"/>
      <c r="C78" s="27" t="n"/>
      <c r="D78" s="27" t="n"/>
      <c r="E78" s="8" t="n"/>
      <c r="F78" s="25" t="n"/>
      <c r="G78" s="8" t="n"/>
      <c r="H78" s="2" t="n"/>
      <c r="I78" s="8" t="n"/>
      <c r="J78" s="38">
        <f>IF(B78="","",IFERROR(VLOOKUP(B78,'Rates Tracker'!$A$2:$B$101,2,FALSE),""))</f>
        <v/>
      </c>
    </row>
    <row r="79">
      <c r="A79" s="2" t="n"/>
      <c r="B79" s="2" t="n"/>
      <c r="C79" s="27" t="n"/>
      <c r="D79" s="27" t="n"/>
      <c r="E79" s="8" t="n"/>
      <c r="F79" s="25" t="n"/>
      <c r="G79" s="8" t="n"/>
      <c r="H79" s="2" t="n"/>
      <c r="I79" s="8" t="n"/>
      <c r="J79" s="38">
        <f>IF(B79="","",IFERROR(VLOOKUP(B79,'Rates Tracker'!$A$2:$B$101,2,FALSE),""))</f>
        <v/>
      </c>
    </row>
    <row r="80">
      <c r="A80" s="2" t="n"/>
      <c r="B80" s="2" t="n"/>
      <c r="C80" s="27" t="n"/>
      <c r="D80" s="27" t="n"/>
      <c r="E80" s="8" t="n"/>
      <c r="F80" s="25" t="n"/>
      <c r="G80" s="8" t="n"/>
      <c r="H80" s="2" t="n"/>
      <c r="I80" s="8" t="n"/>
      <c r="J80" s="38">
        <f>IF(B80="","",IFERROR(VLOOKUP(B80,'Rates Tracker'!$A$2:$B$101,2,FALSE),""))</f>
        <v/>
      </c>
    </row>
    <row r="81">
      <c r="A81" s="2" t="n"/>
      <c r="B81" s="2" t="n"/>
      <c r="C81" s="27" t="n"/>
      <c r="D81" s="27" t="n"/>
      <c r="E81" s="8" t="n"/>
      <c r="F81" s="25" t="n"/>
      <c r="G81" s="8" t="n"/>
      <c r="H81" s="2" t="n"/>
      <c r="I81" s="8" t="n"/>
      <c r="J81" s="38">
        <f>IF(B81="","",IFERROR(VLOOKUP(B81,'Rates Tracker'!$A$2:$B$101,2,FALSE),""))</f>
        <v/>
      </c>
    </row>
    <row r="82">
      <c r="A82" s="2" t="n"/>
      <c r="B82" s="2" t="n"/>
      <c r="C82" s="27" t="n"/>
      <c r="D82" s="27" t="n"/>
      <c r="E82" s="8" t="n"/>
      <c r="F82" s="25" t="n"/>
      <c r="G82" s="8" t="n"/>
      <c r="H82" s="2" t="n"/>
      <c r="I82" s="8" t="n"/>
      <c r="J82" s="38">
        <f>IF(B82="","",IFERROR(VLOOKUP(B82,'Rates Tracker'!$A$2:$B$101,2,FALSE),""))</f>
        <v/>
      </c>
    </row>
    <row r="83">
      <c r="A83" s="2" t="n"/>
      <c r="B83" s="2" t="n"/>
      <c r="C83" s="27" t="n"/>
      <c r="D83" s="27" t="n"/>
      <c r="E83" s="8" t="n"/>
      <c r="F83" s="25" t="n"/>
      <c r="G83" s="8" t="n"/>
      <c r="H83" s="2" t="n"/>
      <c r="I83" s="8" t="n"/>
      <c r="J83" s="38">
        <f>IF(B83="","",IFERROR(VLOOKUP(B83,'Rates Tracker'!$A$2:$B$101,2,FALSE),""))</f>
        <v/>
      </c>
    </row>
    <row r="84">
      <c r="A84" s="2" t="n"/>
      <c r="B84" s="2" t="n"/>
      <c r="C84" s="27" t="n"/>
      <c r="D84" s="27" t="n"/>
      <c r="E84" s="8" t="n"/>
      <c r="F84" s="25" t="n"/>
      <c r="G84" s="8" t="n"/>
      <c r="H84" s="2" t="n"/>
      <c r="I84" s="8" t="n"/>
      <c r="J84" s="38">
        <f>IF(B84="","",IFERROR(VLOOKUP(B84,'Rates Tracker'!$A$2:$B$101,2,FALSE),""))</f>
        <v/>
      </c>
    </row>
    <row r="85">
      <c r="A85" s="2" t="n"/>
      <c r="B85" s="2" t="n"/>
      <c r="C85" s="27" t="n"/>
      <c r="D85" s="27" t="n"/>
      <c r="E85" s="8" t="n"/>
      <c r="F85" s="25" t="n"/>
      <c r="G85" s="8" t="n"/>
      <c r="H85" s="2" t="n"/>
      <c r="I85" s="8" t="n"/>
      <c r="J85" s="38">
        <f>IF(B85="","",IFERROR(VLOOKUP(B85,'Rates Tracker'!$A$2:$B$101,2,FALSE),""))</f>
        <v/>
      </c>
    </row>
    <row r="86">
      <c r="A86" s="2" t="n"/>
      <c r="B86" s="2" t="n"/>
      <c r="C86" s="27" t="n"/>
      <c r="D86" s="27" t="n"/>
      <c r="E86" s="8" t="n"/>
      <c r="F86" s="25" t="n"/>
      <c r="G86" s="8" t="n"/>
      <c r="H86" s="2" t="n"/>
      <c r="I86" s="8" t="n"/>
      <c r="J86" s="38">
        <f>IF(B86="","",IFERROR(VLOOKUP(B86,'Rates Tracker'!$A$2:$B$101,2,FALSE),""))</f>
        <v/>
      </c>
    </row>
    <row r="87">
      <c r="A87" s="2" t="n"/>
      <c r="B87" s="2" t="n"/>
      <c r="C87" s="27" t="n"/>
      <c r="D87" s="27" t="n"/>
      <c r="E87" s="8" t="n"/>
      <c r="F87" s="25" t="n"/>
      <c r="G87" s="8" t="n"/>
      <c r="H87" s="2" t="n"/>
      <c r="I87" s="8" t="n"/>
      <c r="J87" s="38">
        <f>IF(B87="","",IFERROR(VLOOKUP(B87,'Rates Tracker'!$A$2:$B$101,2,FALSE),""))</f>
        <v/>
      </c>
    </row>
    <row r="88">
      <c r="A88" s="2" t="n"/>
      <c r="B88" s="2" t="n"/>
      <c r="C88" s="27" t="n"/>
      <c r="D88" s="27" t="n"/>
      <c r="E88" s="8" t="n"/>
      <c r="F88" s="25" t="n"/>
      <c r="G88" s="8" t="n"/>
      <c r="H88" s="2" t="n"/>
      <c r="I88" s="8" t="n"/>
      <c r="J88" s="38">
        <f>IF(B88="","",IFERROR(VLOOKUP(B88,'Rates Tracker'!$A$2:$B$101,2,FALSE),""))</f>
        <v/>
      </c>
    </row>
    <row r="89">
      <c r="A89" s="2" t="n"/>
      <c r="B89" s="2" t="n"/>
      <c r="C89" s="27" t="n"/>
      <c r="D89" s="27" t="n"/>
      <c r="E89" s="8" t="n"/>
      <c r="F89" s="25" t="n"/>
      <c r="G89" s="8" t="n"/>
      <c r="H89" s="2" t="n"/>
      <c r="I89" s="8" t="n"/>
      <c r="J89" s="38">
        <f>IF(B89="","",IFERROR(VLOOKUP(B89,'Rates Tracker'!$A$2:$B$101,2,FALSE),""))</f>
        <v/>
      </c>
    </row>
    <row r="90">
      <c r="A90" s="2" t="n"/>
      <c r="B90" s="2" t="n"/>
      <c r="C90" s="27" t="n"/>
      <c r="D90" s="27" t="n"/>
      <c r="E90" s="8" t="n"/>
      <c r="F90" s="25" t="n"/>
      <c r="G90" s="8" t="n"/>
      <c r="H90" s="2" t="n"/>
      <c r="I90" s="8" t="n"/>
      <c r="J90" s="38">
        <f>IF(B90="","",IFERROR(VLOOKUP(B90,'Rates Tracker'!$A$2:$B$101,2,FALSE),""))</f>
        <v/>
      </c>
    </row>
    <row r="91">
      <c r="A91" s="2" t="n"/>
      <c r="B91" s="2" t="n"/>
      <c r="C91" s="27" t="n"/>
      <c r="D91" s="27" t="n"/>
      <c r="E91" s="8" t="n"/>
      <c r="F91" s="25" t="n"/>
      <c r="G91" s="8" t="n"/>
      <c r="H91" s="2" t="n"/>
      <c r="I91" s="8" t="n"/>
      <c r="J91" s="38">
        <f>IF(B91="","",IFERROR(VLOOKUP(B91,'Rates Tracker'!$A$2:$B$101,2,FALSE),""))</f>
        <v/>
      </c>
    </row>
    <row r="92">
      <c r="A92" s="2" t="n"/>
      <c r="B92" s="2" t="n"/>
      <c r="C92" s="27" t="n"/>
      <c r="D92" s="27" t="n"/>
      <c r="E92" s="8" t="n"/>
      <c r="F92" s="25" t="n"/>
      <c r="G92" s="8" t="n"/>
      <c r="H92" s="2" t="n"/>
      <c r="I92" s="8" t="n"/>
      <c r="J92" s="38">
        <f>IF(B92="","",IFERROR(VLOOKUP(B92,'Rates Tracker'!$A$2:$B$101,2,FALSE),""))</f>
        <v/>
      </c>
    </row>
    <row r="93">
      <c r="A93" s="2" t="n"/>
      <c r="B93" s="2" t="n"/>
      <c r="C93" s="27" t="n"/>
      <c r="D93" s="27" t="n"/>
      <c r="E93" s="8" t="n"/>
      <c r="F93" s="25" t="n"/>
      <c r="G93" s="8" t="n"/>
      <c r="H93" s="2" t="n"/>
      <c r="I93" s="8" t="n"/>
      <c r="J93" s="38">
        <f>IF(B93="","",IFERROR(VLOOKUP(B93,'Rates Tracker'!$A$2:$B$101,2,FALSE),""))</f>
        <v/>
      </c>
    </row>
    <row r="94">
      <c r="A94" s="2" t="n"/>
      <c r="B94" s="2" t="n"/>
      <c r="C94" s="27" t="n"/>
      <c r="D94" s="27" t="n"/>
      <c r="E94" s="8" t="n"/>
      <c r="F94" s="25" t="n"/>
      <c r="G94" s="8" t="n"/>
      <c r="H94" s="2" t="n"/>
      <c r="I94" s="8" t="n"/>
      <c r="J94" s="38">
        <f>IF(B94="","",IFERROR(VLOOKUP(B94,'Rates Tracker'!$A$2:$B$101,2,FALSE),""))</f>
        <v/>
      </c>
    </row>
    <row r="95">
      <c r="A95" s="2" t="n"/>
      <c r="B95" s="2" t="n"/>
      <c r="C95" s="27" t="n"/>
      <c r="D95" s="27" t="n"/>
      <c r="E95" s="8" t="n"/>
      <c r="F95" s="25" t="n"/>
      <c r="G95" s="8" t="n"/>
      <c r="H95" s="2" t="n"/>
      <c r="I95" s="8" t="n"/>
      <c r="J95" s="38">
        <f>IF(B95="","",IFERROR(VLOOKUP(B95,'Rates Tracker'!$A$2:$B$101,2,FALSE),""))</f>
        <v/>
      </c>
    </row>
    <row r="96">
      <c r="A96" s="2" t="n"/>
      <c r="B96" s="2" t="n"/>
      <c r="C96" s="27" t="n"/>
      <c r="D96" s="27" t="n"/>
      <c r="E96" s="8" t="n"/>
      <c r="F96" s="25" t="n"/>
      <c r="G96" s="8" t="n"/>
      <c r="H96" s="2" t="n"/>
      <c r="I96" s="8" t="n"/>
      <c r="J96" s="38">
        <f>IF(B96="","",IFERROR(VLOOKUP(B96,'Rates Tracker'!$A$2:$B$101,2,FALSE),""))</f>
        <v/>
      </c>
    </row>
    <row r="97">
      <c r="A97" s="2" t="n"/>
      <c r="B97" s="2" t="n"/>
      <c r="C97" s="27" t="n"/>
      <c r="D97" s="27" t="n"/>
      <c r="E97" s="8" t="n"/>
      <c r="F97" s="25" t="n"/>
      <c r="G97" s="8" t="n"/>
      <c r="H97" s="2" t="n"/>
      <c r="I97" s="8" t="n"/>
      <c r="J97" s="38">
        <f>IF(B97="","",IFERROR(VLOOKUP(B97,'Rates Tracker'!$A$2:$B$101,2,FALSE),""))</f>
        <v/>
      </c>
    </row>
    <row r="98">
      <c r="A98" s="2" t="n"/>
      <c r="B98" s="2" t="n"/>
      <c r="C98" s="27" t="n"/>
      <c r="D98" s="27" t="n"/>
      <c r="E98" s="8" t="n"/>
      <c r="F98" s="25" t="n"/>
      <c r="G98" s="8" t="n"/>
      <c r="H98" s="2" t="n"/>
      <c r="I98" s="8" t="n"/>
      <c r="J98" s="38">
        <f>IF(B98="","",IFERROR(VLOOKUP(B98,'Rates Tracker'!$A$2:$B$101,2,FALSE),""))</f>
        <v/>
      </c>
    </row>
    <row r="99">
      <c r="A99" s="2" t="n"/>
      <c r="B99" s="2" t="n"/>
      <c r="C99" s="27" t="n"/>
      <c r="D99" s="27" t="n"/>
      <c r="E99" s="8" t="n"/>
      <c r="F99" s="25" t="n"/>
      <c r="G99" s="8" t="n"/>
      <c r="H99" s="2" t="n"/>
      <c r="I99" s="8" t="n"/>
      <c r="J99" s="38">
        <f>IF(B99="","",IFERROR(VLOOKUP(B99,'Rates Tracker'!$A$2:$B$101,2,FALSE),""))</f>
        <v/>
      </c>
    </row>
    <row r="100">
      <c r="A100" s="2" t="n"/>
      <c r="B100" s="2" t="n"/>
      <c r="C100" s="27" t="n"/>
      <c r="D100" s="27" t="n"/>
      <c r="E100" s="8" t="n"/>
      <c r="F100" s="25" t="n"/>
      <c r="G100" s="8" t="n"/>
      <c r="H100" s="2" t="n"/>
      <c r="I100" s="8" t="n"/>
      <c r="J100" s="38">
        <f>IF(B100="","",IFERROR(VLOOKUP(B100,'Rates Tracker'!$A$2:$B$101,2,FALSE),""))</f>
        <v/>
      </c>
    </row>
    <row r="101">
      <c r="A101" s="2" t="n"/>
      <c r="B101" s="2" t="n"/>
      <c r="C101" s="27" t="n"/>
      <c r="D101" s="27" t="n"/>
      <c r="E101" s="8" t="n"/>
      <c r="F101" s="25" t="n"/>
      <c r="G101" s="8" t="n"/>
      <c r="H101" s="2" t="n"/>
      <c r="I101" s="8" t="n"/>
      <c r="J101" s="38">
        <f>IF(B101="","",IFERROR(VLOOKUP(B101,'Rates Tracker'!$A$2:$B$101,2,FALSE),""))</f>
        <v/>
      </c>
    </row>
  </sheetData>
  <dataValidations count="3">
    <dataValidation sqref="E2:E101" showErrorMessage="1" showInputMessage="1" allowBlank="1" type="list">
      <formula1>"Direct Debit,BPAY,Credit Card,EFT,Centrelink Payment Arrangement,Other"</formula1>
    </dataValidation>
    <dataValidation sqref="H2:H101" showErrorMessage="1" showInputMessage="1" allowBlank="1" type="list">
      <formula1>"Yes,No"</formula1>
    </dataValidation>
    <dataValidation sqref="B2:B101" showErrorMessage="1" showInputMessage="1" allowBlank="1" type="list">
      <formula1>'Rates Tracker'!$A$2:$A$101</formula1>
    </dataValidation>
  </dataValidations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Q102"/>
  <sheetViews>
    <sheetView showGridLines="0" zoomScale="90" zoomScaleNormal="90" workbookViewId="0">
      <selection activeCell="A1" sqref="A1"/>
    </sheetView>
  </sheetViews>
  <sheetFormatPr baseColWidth="8" defaultRowHeight="15"/>
  <cols>
    <col width="30.08" customWidth="1" min="1" max="1"/>
    <col width="32.23999999999999" customWidth="1" min="2" max="2"/>
    <col width="14" customWidth="1" min="3" max="3"/>
    <col width="16" customWidth="1" min="4" max="4"/>
    <col width="30.8" customWidth="1" min="5" max="5"/>
    <col width="14" customWidth="1" min="6" max="6"/>
    <col width="34" customWidth="1" min="7" max="7"/>
    <col width="34" customWidth="1" min="8" max="8"/>
    <col width="34" customWidth="1" min="9" max="9"/>
    <col width="14" customWidth="1" min="10" max="10"/>
    <col width="34" customWidth="1" min="11" max="11"/>
    <col width="3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 ht="30" customHeight="1">
      <c r="A1" s="39" t="inlineStr">
        <is>
          <t>Council Rates Payment Tracker Dashboard</t>
        </is>
      </c>
      <c r="B1" s="28" t="n"/>
      <c r="C1" s="28" t="n"/>
      <c r="D1" s="28" t="n"/>
      <c r="E1" s="28" t="n"/>
      <c r="F1" s="28" t="n"/>
      <c r="G1" s="28" t="n"/>
      <c r="H1" s="28" t="n"/>
      <c r="I1" s="28" t="n"/>
      <c r="J1" s="28" t="n"/>
      <c r="K1" s="28" t="n"/>
      <c r="L1" s="28" t="n"/>
      <c r="M1" s="28" t="n"/>
      <c r="N1" s="28" t="n"/>
      <c r="O1" s="29" t="n"/>
    </row>
    <row r="2">
      <c r="A2" s="40" t="inlineStr">
        <is>
          <t>Total annual charges</t>
        </is>
      </c>
      <c r="B2" s="41">
        <f>SUM('Rates Tracker'!$L:$L)</f>
        <v/>
      </c>
      <c r="D2" s="42" t="inlineStr">
        <is>
          <t>Account status</t>
        </is>
      </c>
      <c r="E2" s="42" t="inlineStr">
        <is>
          <t>Accounts</t>
        </is>
      </c>
      <c r="G2" s="42" t="inlineStr">
        <is>
          <t>Property ID</t>
        </is>
      </c>
      <c r="H2" s="42" t="inlineStr">
        <is>
          <t>Annual Charge</t>
        </is>
      </c>
      <c r="I2" s="42" t="inlineStr">
        <is>
          <t>Amount Paid</t>
        </is>
      </c>
      <c r="K2" s="42" t="inlineStr">
        <is>
          <t>Council</t>
        </is>
      </c>
      <c r="L2" s="42" t="inlineStr">
        <is>
          <t>Outstanding Balance</t>
        </is>
      </c>
    </row>
    <row r="3">
      <c r="A3" s="40" t="inlineStr">
        <is>
          <t>Total amount paid</t>
        </is>
      </c>
      <c r="B3" s="43">
        <f>SUM('Rates Tracker'!$R:$R)</f>
        <v/>
      </c>
      <c r="D3" s="44" t="inlineStr">
        <is>
          <t>Paid</t>
        </is>
      </c>
      <c r="E3" s="45">
        <f>COUNTIF('Rates Tracker'!$U$2:$U$101,D3)</f>
        <v/>
      </c>
      <c r="G3" s="46">
        <f>IF('Rates Tracker'!$A2="","",'Rates Tracker'!$A2)</f>
        <v/>
      </c>
      <c r="H3" s="47">
        <f>IF('Rates Tracker'!$A2="","",'Rates Tracker'!$L2)</f>
        <v/>
      </c>
      <c r="I3" s="47">
        <f>IF('Rates Tracker'!$A2="","",'Rates Tracker'!$R2)</f>
        <v/>
      </c>
      <c r="K3" s="48">
        <f>IF('Rates Tracker'!$A2="","",'Rates Tracker'!$F2)</f>
        <v/>
      </c>
      <c r="L3" s="47">
        <f>IF('Rates Tracker'!$A2="","",'Rates Tracker'!$S2)</f>
        <v/>
      </c>
    </row>
    <row r="4">
      <c r="A4" s="40" t="inlineStr">
        <is>
          <t>Total outstanding</t>
        </is>
      </c>
      <c r="B4" s="49">
        <f>SUM('Rates Tracker'!$S:$S)</f>
        <v/>
      </c>
      <c r="D4" s="44" t="inlineStr">
        <is>
          <t>Due</t>
        </is>
      </c>
      <c r="E4" s="45">
        <f>COUNTIF('Rates Tracker'!$U$2:$U$101,D4)</f>
        <v/>
      </c>
      <c r="G4" s="46">
        <f>IF('Rates Tracker'!$A3="","",'Rates Tracker'!$A3)</f>
        <v/>
      </c>
      <c r="H4" s="47">
        <f>IF('Rates Tracker'!$A3="","",'Rates Tracker'!$L3)</f>
        <v/>
      </c>
      <c r="I4" s="47">
        <f>IF('Rates Tracker'!$A3="","",'Rates Tracker'!$R3)</f>
        <v/>
      </c>
      <c r="K4" s="48">
        <f>IF('Rates Tracker'!$A3="","",'Rates Tracker'!$F3)</f>
        <v/>
      </c>
      <c r="L4" s="47">
        <f>IF('Rates Tracker'!$A3="","",'Rates Tracker'!$S3)</f>
        <v/>
      </c>
    </row>
    <row r="5">
      <c r="A5" s="40" t="inlineStr">
        <is>
          <t>Collection percentage</t>
        </is>
      </c>
      <c r="B5" s="50">
        <f>IF(B2=0,0,B3/B2)</f>
        <v/>
      </c>
      <c r="D5" s="44" t="inlineStr">
        <is>
          <t>Part-paid</t>
        </is>
      </c>
      <c r="E5" s="45">
        <f>COUNTIF('Rates Tracker'!$U$2:$U$101,D5)</f>
        <v/>
      </c>
      <c r="G5" s="46">
        <f>IF('Rates Tracker'!$A4="","",'Rates Tracker'!$A4)</f>
        <v/>
      </c>
      <c r="H5" s="47">
        <f>IF('Rates Tracker'!$A4="","",'Rates Tracker'!$L4)</f>
        <v/>
      </c>
      <c r="I5" s="47">
        <f>IF('Rates Tracker'!$A4="","",'Rates Tracker'!$R4)</f>
        <v/>
      </c>
      <c r="K5" s="48">
        <f>IF('Rates Tracker'!$A4="","",'Rates Tracker'!$F4)</f>
        <v/>
      </c>
      <c r="L5" s="47">
        <f>IF('Rates Tracker'!$A4="","",'Rates Tracker'!$S4)</f>
        <v/>
      </c>
    </row>
    <row r="6">
      <c r="A6" s="40" t="inlineStr">
        <is>
          <t>Number of properties</t>
        </is>
      </c>
      <c r="B6" s="51">
        <f>COUNTIF('Rates Tracker'!$A:$A,"&lt;&gt;")-1</f>
        <v/>
      </c>
      <c r="D6" s="44" t="inlineStr">
        <is>
          <t>Overdue</t>
        </is>
      </c>
      <c r="E6" s="45">
        <f>COUNTIF('Rates Tracker'!$U$2:$U$101,D6)</f>
        <v/>
      </c>
      <c r="G6" s="46">
        <f>IF('Rates Tracker'!$A5="","",'Rates Tracker'!$A5)</f>
        <v/>
      </c>
      <c r="H6" s="47">
        <f>IF('Rates Tracker'!$A5="","",'Rates Tracker'!$L5)</f>
        <v/>
      </c>
      <c r="I6" s="47">
        <f>IF('Rates Tracker'!$A5="","",'Rates Tracker'!$R5)</f>
        <v/>
      </c>
      <c r="K6" s="48">
        <f>IF('Rates Tracker'!$A5="","",'Rates Tracker'!$F5)</f>
        <v/>
      </c>
      <c r="L6" s="47">
        <f>IF('Rates Tracker'!$A5="","",'Rates Tracker'!$S5)</f>
        <v/>
      </c>
    </row>
    <row r="7">
      <c r="A7" s="40" t="inlineStr">
        <is>
          <t>Paid accounts</t>
        </is>
      </c>
      <c r="B7" s="52">
        <f>COUNTIF('Rates Tracker'!$U:$U,"Paid")</f>
        <v/>
      </c>
      <c r="G7" s="46">
        <f>IF('Rates Tracker'!$A6="","",'Rates Tracker'!$A6)</f>
        <v/>
      </c>
      <c r="H7" s="47">
        <f>IF('Rates Tracker'!$A6="","",'Rates Tracker'!$L6)</f>
        <v/>
      </c>
      <c r="I7" s="47">
        <f>IF('Rates Tracker'!$A6="","",'Rates Tracker'!$R6)</f>
        <v/>
      </c>
      <c r="K7" s="48">
        <f>IF('Rates Tracker'!$A6="","",'Rates Tracker'!$F6)</f>
        <v/>
      </c>
      <c r="L7" s="47">
        <f>IF('Rates Tracker'!$A6="","",'Rates Tracker'!$S6)</f>
        <v/>
      </c>
    </row>
    <row r="8">
      <c r="A8" s="40" t="inlineStr">
        <is>
          <t>Overdue accounts</t>
        </is>
      </c>
      <c r="B8" s="53">
        <f>COUNTIF('Rates Tracker'!$U:$U,"Overdue")</f>
        <v/>
      </c>
      <c r="G8" s="46">
        <f>IF('Rates Tracker'!$A7="","",'Rates Tracker'!$A7)</f>
        <v/>
      </c>
      <c r="H8" s="47">
        <f>IF('Rates Tracker'!$A7="","",'Rates Tracker'!$L7)</f>
        <v/>
      </c>
      <c r="I8" s="47">
        <f>IF('Rates Tracker'!$A7="","",'Rates Tracker'!$R7)</f>
        <v/>
      </c>
      <c r="K8" s="48">
        <f>IF('Rates Tracker'!$A7="","",'Rates Tracker'!$F7)</f>
        <v/>
      </c>
      <c r="L8" s="47">
        <f>IF('Rates Tracker'!$A7="","",'Rates Tracker'!$S7)</f>
        <v/>
      </c>
    </row>
    <row r="9">
      <c r="A9" s="40" t="inlineStr">
        <is>
          <t>Average annual charge</t>
        </is>
      </c>
      <c r="B9" s="54">
        <f>IFERROR(AVERAGE('Rates Tracker'!$L:$L),0)</f>
        <v/>
      </c>
      <c r="G9" s="46">
        <f>IF('Rates Tracker'!$A8="","",'Rates Tracker'!$A8)</f>
        <v/>
      </c>
      <c r="H9" s="47">
        <f>IF('Rates Tracker'!$A8="","",'Rates Tracker'!$L8)</f>
        <v/>
      </c>
      <c r="I9" s="47">
        <f>IF('Rates Tracker'!$A8="","",'Rates Tracker'!$R8)</f>
        <v/>
      </c>
      <c r="K9" s="48">
        <f>IF('Rates Tracker'!$A8="","",'Rates Tracker'!$F8)</f>
        <v/>
      </c>
      <c r="L9" s="47">
        <f>IF('Rates Tracker'!$A8="","",'Rates Tracker'!$S8)</f>
        <v/>
      </c>
    </row>
    <row r="10">
      <c r="G10" s="46">
        <f>IF('Rates Tracker'!$A9="","",'Rates Tracker'!$A9)</f>
        <v/>
      </c>
      <c r="H10" s="47">
        <f>IF('Rates Tracker'!$A9="","",'Rates Tracker'!$L9)</f>
        <v/>
      </c>
      <c r="I10" s="47">
        <f>IF('Rates Tracker'!$A9="","",'Rates Tracker'!$R9)</f>
        <v/>
      </c>
      <c r="K10" s="48">
        <f>IF('Rates Tracker'!$A9="","",'Rates Tracker'!$F9)</f>
        <v/>
      </c>
      <c r="L10" s="47">
        <f>IF('Rates Tracker'!$A9="","",'Rates Tracker'!$S9)</f>
        <v/>
      </c>
    </row>
    <row r="11">
      <c r="G11" s="46">
        <f>IF('Rates Tracker'!$A10="","",'Rates Tracker'!$A10)</f>
        <v/>
      </c>
      <c r="H11" s="47">
        <f>IF('Rates Tracker'!$A10="","",'Rates Tracker'!$L10)</f>
        <v/>
      </c>
      <c r="I11" s="47">
        <f>IF('Rates Tracker'!$A10="","",'Rates Tracker'!$R10)</f>
        <v/>
      </c>
      <c r="K11" s="48">
        <f>IF('Rates Tracker'!$A10="","",'Rates Tracker'!$F10)</f>
        <v/>
      </c>
      <c r="L11" s="47">
        <f>IF('Rates Tracker'!$A10="","",'Rates Tracker'!$S10)</f>
        <v/>
      </c>
    </row>
    <row r="12">
      <c r="G12" s="46">
        <f>IF('Rates Tracker'!$A11="","",'Rates Tracker'!$A11)</f>
        <v/>
      </c>
      <c r="H12" s="47">
        <f>IF('Rates Tracker'!$A11="","",'Rates Tracker'!$L11)</f>
        <v/>
      </c>
      <c r="I12" s="47">
        <f>IF('Rates Tracker'!$A11="","",'Rates Tracker'!$R11)</f>
        <v/>
      </c>
      <c r="K12" s="48">
        <f>IF('Rates Tracker'!$A11="","",'Rates Tracker'!$F11)</f>
        <v/>
      </c>
      <c r="L12" s="47">
        <f>IF('Rates Tracker'!$A11="","",'Rates Tracker'!$S11)</f>
        <v/>
      </c>
    </row>
    <row r="13">
      <c r="G13" s="46">
        <f>IF('Rates Tracker'!$A12="","",'Rates Tracker'!$A12)</f>
        <v/>
      </c>
      <c r="H13" s="47">
        <f>IF('Rates Tracker'!$A12="","",'Rates Tracker'!$L12)</f>
        <v/>
      </c>
      <c r="I13" s="47">
        <f>IF('Rates Tracker'!$A12="","",'Rates Tracker'!$R12)</f>
        <v/>
      </c>
      <c r="K13" s="48">
        <f>IF('Rates Tracker'!$A12="","",'Rates Tracker'!$F12)</f>
        <v/>
      </c>
      <c r="L13" s="47">
        <f>IF('Rates Tracker'!$A12="","",'Rates Tracker'!$S12)</f>
        <v/>
      </c>
    </row>
    <row r="14">
      <c r="G14" s="46">
        <f>IF('Rates Tracker'!$A13="","",'Rates Tracker'!$A13)</f>
        <v/>
      </c>
      <c r="H14" s="47">
        <f>IF('Rates Tracker'!$A13="","",'Rates Tracker'!$L13)</f>
        <v/>
      </c>
      <c r="I14" s="47">
        <f>IF('Rates Tracker'!$A13="","",'Rates Tracker'!$R13)</f>
        <v/>
      </c>
      <c r="K14" s="48">
        <f>IF('Rates Tracker'!$A13="","",'Rates Tracker'!$F13)</f>
        <v/>
      </c>
      <c r="L14" s="47">
        <f>IF('Rates Tracker'!$A13="","",'Rates Tracker'!$S13)</f>
        <v/>
      </c>
    </row>
    <row r="15">
      <c r="G15" s="46">
        <f>IF('Rates Tracker'!$A14="","",'Rates Tracker'!$A14)</f>
        <v/>
      </c>
      <c r="H15" s="47">
        <f>IF('Rates Tracker'!$A14="","",'Rates Tracker'!$L14)</f>
        <v/>
      </c>
      <c r="I15" s="47">
        <f>IF('Rates Tracker'!$A14="","",'Rates Tracker'!$R14)</f>
        <v/>
      </c>
      <c r="K15" s="48">
        <f>IF('Rates Tracker'!$A14="","",'Rates Tracker'!$F14)</f>
        <v/>
      </c>
      <c r="L15" s="47">
        <f>IF('Rates Tracker'!$A14="","",'Rates Tracker'!$S14)</f>
        <v/>
      </c>
    </row>
    <row r="16">
      <c r="G16" s="46">
        <f>IF('Rates Tracker'!$A15="","",'Rates Tracker'!$A15)</f>
        <v/>
      </c>
      <c r="H16" s="47">
        <f>IF('Rates Tracker'!$A15="","",'Rates Tracker'!$L15)</f>
        <v/>
      </c>
      <c r="I16" s="47">
        <f>IF('Rates Tracker'!$A15="","",'Rates Tracker'!$R15)</f>
        <v/>
      </c>
      <c r="K16" s="48">
        <f>IF('Rates Tracker'!$A15="","",'Rates Tracker'!$F15)</f>
        <v/>
      </c>
      <c r="L16" s="47">
        <f>IF('Rates Tracker'!$A15="","",'Rates Tracker'!$S15)</f>
        <v/>
      </c>
    </row>
    <row r="17">
      <c r="G17" s="46">
        <f>IF('Rates Tracker'!$A16="","",'Rates Tracker'!$A16)</f>
        <v/>
      </c>
      <c r="H17" s="47">
        <f>IF('Rates Tracker'!$A16="","",'Rates Tracker'!$L16)</f>
        <v/>
      </c>
      <c r="I17" s="47">
        <f>IF('Rates Tracker'!$A16="","",'Rates Tracker'!$R16)</f>
        <v/>
      </c>
      <c r="K17" s="48">
        <f>IF('Rates Tracker'!$A16="","",'Rates Tracker'!$F16)</f>
        <v/>
      </c>
      <c r="L17" s="47">
        <f>IF('Rates Tracker'!$A16="","",'Rates Tracker'!$S16)</f>
        <v/>
      </c>
    </row>
    <row r="18">
      <c r="G18" s="46">
        <f>IF('Rates Tracker'!$A17="","",'Rates Tracker'!$A17)</f>
        <v/>
      </c>
      <c r="H18" s="47">
        <f>IF('Rates Tracker'!$A17="","",'Rates Tracker'!$L17)</f>
        <v/>
      </c>
      <c r="I18" s="47">
        <f>IF('Rates Tracker'!$A17="","",'Rates Tracker'!$R17)</f>
        <v/>
      </c>
      <c r="K18" s="48">
        <f>IF('Rates Tracker'!$A17="","",'Rates Tracker'!$F17)</f>
        <v/>
      </c>
      <c r="L18" s="47">
        <f>IF('Rates Tracker'!$A17="","",'Rates Tracker'!$S17)</f>
        <v/>
      </c>
    </row>
    <row r="19">
      <c r="G19" s="46">
        <f>IF('Rates Tracker'!$A18="","",'Rates Tracker'!$A18)</f>
        <v/>
      </c>
      <c r="H19" s="47">
        <f>IF('Rates Tracker'!$A18="","",'Rates Tracker'!$L18)</f>
        <v/>
      </c>
      <c r="I19" s="47">
        <f>IF('Rates Tracker'!$A18="","",'Rates Tracker'!$R18)</f>
        <v/>
      </c>
      <c r="K19" s="48">
        <f>IF('Rates Tracker'!$A18="","",'Rates Tracker'!$F18)</f>
        <v/>
      </c>
      <c r="L19" s="47">
        <f>IF('Rates Tracker'!$A18="","",'Rates Tracker'!$S18)</f>
        <v/>
      </c>
    </row>
    <row r="20">
      <c r="G20" s="46">
        <f>IF('Rates Tracker'!$A19="","",'Rates Tracker'!$A19)</f>
        <v/>
      </c>
      <c r="H20" s="47">
        <f>IF('Rates Tracker'!$A19="","",'Rates Tracker'!$L19)</f>
        <v/>
      </c>
      <c r="I20" s="47">
        <f>IF('Rates Tracker'!$A19="","",'Rates Tracker'!$R19)</f>
        <v/>
      </c>
      <c r="K20" s="48">
        <f>IF('Rates Tracker'!$A19="","",'Rates Tracker'!$F19)</f>
        <v/>
      </c>
      <c r="L20" s="47">
        <f>IF('Rates Tracker'!$A19="","",'Rates Tracker'!$S19)</f>
        <v/>
      </c>
    </row>
    <row r="21">
      <c r="G21" s="46">
        <f>IF('Rates Tracker'!$A20="","",'Rates Tracker'!$A20)</f>
        <v/>
      </c>
      <c r="H21" s="47">
        <f>IF('Rates Tracker'!$A20="","",'Rates Tracker'!$L20)</f>
        <v/>
      </c>
      <c r="I21" s="47">
        <f>IF('Rates Tracker'!$A20="","",'Rates Tracker'!$R20)</f>
        <v/>
      </c>
      <c r="K21" s="48">
        <f>IF('Rates Tracker'!$A20="","",'Rates Tracker'!$F20)</f>
        <v/>
      </c>
      <c r="L21" s="47">
        <f>IF('Rates Tracker'!$A20="","",'Rates Tracker'!$S20)</f>
        <v/>
      </c>
    </row>
    <row r="22">
      <c r="G22" s="46">
        <f>IF('Rates Tracker'!$A21="","",'Rates Tracker'!$A21)</f>
        <v/>
      </c>
      <c r="H22" s="47">
        <f>IF('Rates Tracker'!$A21="","",'Rates Tracker'!$L21)</f>
        <v/>
      </c>
      <c r="I22" s="47">
        <f>IF('Rates Tracker'!$A21="","",'Rates Tracker'!$R21)</f>
        <v/>
      </c>
      <c r="K22" s="48">
        <f>IF('Rates Tracker'!$A21="","",'Rates Tracker'!$F21)</f>
        <v/>
      </c>
      <c r="L22" s="47">
        <f>IF('Rates Tracker'!$A21="","",'Rates Tracker'!$S21)</f>
        <v/>
      </c>
    </row>
    <row r="23">
      <c r="G23" s="46">
        <f>IF('Rates Tracker'!$A22="","",'Rates Tracker'!$A22)</f>
        <v/>
      </c>
      <c r="H23" s="47">
        <f>IF('Rates Tracker'!$A22="","",'Rates Tracker'!$L22)</f>
        <v/>
      </c>
      <c r="I23" s="47">
        <f>IF('Rates Tracker'!$A22="","",'Rates Tracker'!$R22)</f>
        <v/>
      </c>
      <c r="K23" s="48">
        <f>IF('Rates Tracker'!$A22="","",'Rates Tracker'!$F22)</f>
        <v/>
      </c>
      <c r="L23" s="47">
        <f>IF('Rates Tracker'!$A22="","",'Rates Tracker'!$S22)</f>
        <v/>
      </c>
    </row>
    <row r="24">
      <c r="G24" s="46">
        <f>IF('Rates Tracker'!$A23="","",'Rates Tracker'!$A23)</f>
        <v/>
      </c>
      <c r="H24" s="47">
        <f>IF('Rates Tracker'!$A23="","",'Rates Tracker'!$L23)</f>
        <v/>
      </c>
      <c r="I24" s="47">
        <f>IF('Rates Tracker'!$A23="","",'Rates Tracker'!$R23)</f>
        <v/>
      </c>
      <c r="K24" s="48">
        <f>IF('Rates Tracker'!$A23="","",'Rates Tracker'!$F23)</f>
        <v/>
      </c>
      <c r="L24" s="47">
        <f>IF('Rates Tracker'!$A23="","",'Rates Tracker'!$S23)</f>
        <v/>
      </c>
    </row>
    <row r="25">
      <c r="G25" s="46">
        <f>IF('Rates Tracker'!$A24="","",'Rates Tracker'!$A24)</f>
        <v/>
      </c>
      <c r="H25" s="47">
        <f>IF('Rates Tracker'!$A24="","",'Rates Tracker'!$L24)</f>
        <v/>
      </c>
      <c r="I25" s="47">
        <f>IF('Rates Tracker'!$A24="","",'Rates Tracker'!$R24)</f>
        <v/>
      </c>
      <c r="K25" s="48">
        <f>IF('Rates Tracker'!$A24="","",'Rates Tracker'!$F24)</f>
        <v/>
      </c>
      <c r="L25" s="47">
        <f>IF('Rates Tracker'!$A24="","",'Rates Tracker'!$S24)</f>
        <v/>
      </c>
    </row>
    <row r="26">
      <c r="G26" s="46">
        <f>IF('Rates Tracker'!$A25="","",'Rates Tracker'!$A25)</f>
        <v/>
      </c>
      <c r="H26" s="47">
        <f>IF('Rates Tracker'!$A25="","",'Rates Tracker'!$L25)</f>
        <v/>
      </c>
      <c r="I26" s="47">
        <f>IF('Rates Tracker'!$A25="","",'Rates Tracker'!$R25)</f>
        <v/>
      </c>
      <c r="K26" s="48">
        <f>IF('Rates Tracker'!$A25="","",'Rates Tracker'!$F25)</f>
        <v/>
      </c>
      <c r="L26" s="47">
        <f>IF('Rates Tracker'!$A25="","",'Rates Tracker'!$S25)</f>
        <v/>
      </c>
    </row>
    <row r="27">
      <c r="G27" s="46">
        <f>IF('Rates Tracker'!$A26="","",'Rates Tracker'!$A26)</f>
        <v/>
      </c>
      <c r="H27" s="47">
        <f>IF('Rates Tracker'!$A26="","",'Rates Tracker'!$L26)</f>
        <v/>
      </c>
      <c r="I27" s="47">
        <f>IF('Rates Tracker'!$A26="","",'Rates Tracker'!$R26)</f>
        <v/>
      </c>
      <c r="K27" s="48">
        <f>IF('Rates Tracker'!$A26="","",'Rates Tracker'!$F26)</f>
        <v/>
      </c>
      <c r="L27" s="47">
        <f>IF('Rates Tracker'!$A26="","",'Rates Tracker'!$S26)</f>
        <v/>
      </c>
    </row>
    <row r="28">
      <c r="G28" s="46">
        <f>IF('Rates Tracker'!$A27="","",'Rates Tracker'!$A27)</f>
        <v/>
      </c>
      <c r="H28" s="47">
        <f>IF('Rates Tracker'!$A27="","",'Rates Tracker'!$L27)</f>
        <v/>
      </c>
      <c r="I28" s="47">
        <f>IF('Rates Tracker'!$A27="","",'Rates Tracker'!$R27)</f>
        <v/>
      </c>
      <c r="K28" s="48">
        <f>IF('Rates Tracker'!$A27="","",'Rates Tracker'!$F27)</f>
        <v/>
      </c>
      <c r="L28" s="47">
        <f>IF('Rates Tracker'!$A27="","",'Rates Tracker'!$S27)</f>
        <v/>
      </c>
    </row>
    <row r="29">
      <c r="G29" s="46">
        <f>IF('Rates Tracker'!$A28="","",'Rates Tracker'!$A28)</f>
        <v/>
      </c>
      <c r="H29" s="47">
        <f>IF('Rates Tracker'!$A28="","",'Rates Tracker'!$L28)</f>
        <v/>
      </c>
      <c r="I29" s="47">
        <f>IF('Rates Tracker'!$A28="","",'Rates Tracker'!$R28)</f>
        <v/>
      </c>
      <c r="K29" s="48">
        <f>IF('Rates Tracker'!$A28="","",'Rates Tracker'!$F28)</f>
        <v/>
      </c>
      <c r="L29" s="47">
        <f>IF('Rates Tracker'!$A28="","",'Rates Tracker'!$S28)</f>
        <v/>
      </c>
    </row>
    <row r="30">
      <c r="G30" s="46">
        <f>IF('Rates Tracker'!$A29="","",'Rates Tracker'!$A29)</f>
        <v/>
      </c>
      <c r="H30" s="47">
        <f>IF('Rates Tracker'!$A29="","",'Rates Tracker'!$L29)</f>
        <v/>
      </c>
      <c r="I30" s="47">
        <f>IF('Rates Tracker'!$A29="","",'Rates Tracker'!$R29)</f>
        <v/>
      </c>
      <c r="K30" s="48">
        <f>IF('Rates Tracker'!$A29="","",'Rates Tracker'!$F29)</f>
        <v/>
      </c>
      <c r="L30" s="47">
        <f>IF('Rates Tracker'!$A29="","",'Rates Tracker'!$S29)</f>
        <v/>
      </c>
    </row>
    <row r="31">
      <c r="G31" s="46">
        <f>IF('Rates Tracker'!$A30="","",'Rates Tracker'!$A30)</f>
        <v/>
      </c>
      <c r="H31" s="47">
        <f>IF('Rates Tracker'!$A30="","",'Rates Tracker'!$L30)</f>
        <v/>
      </c>
      <c r="I31" s="47">
        <f>IF('Rates Tracker'!$A30="","",'Rates Tracker'!$R30)</f>
        <v/>
      </c>
      <c r="K31" s="48">
        <f>IF('Rates Tracker'!$A30="","",'Rates Tracker'!$F30)</f>
        <v/>
      </c>
      <c r="L31" s="47">
        <f>IF('Rates Tracker'!$A30="","",'Rates Tracker'!$S30)</f>
        <v/>
      </c>
    </row>
    <row r="32">
      <c r="G32" s="46">
        <f>IF('Rates Tracker'!$A31="","",'Rates Tracker'!$A31)</f>
        <v/>
      </c>
      <c r="H32" s="47">
        <f>IF('Rates Tracker'!$A31="","",'Rates Tracker'!$L31)</f>
        <v/>
      </c>
      <c r="I32" s="47">
        <f>IF('Rates Tracker'!$A31="","",'Rates Tracker'!$R31)</f>
        <v/>
      </c>
      <c r="K32" s="48">
        <f>IF('Rates Tracker'!$A31="","",'Rates Tracker'!$F31)</f>
        <v/>
      </c>
      <c r="L32" s="47">
        <f>IF('Rates Tracker'!$A31="","",'Rates Tracker'!$S31)</f>
        <v/>
      </c>
    </row>
    <row r="33">
      <c r="G33" s="46">
        <f>IF('Rates Tracker'!$A32="","",'Rates Tracker'!$A32)</f>
        <v/>
      </c>
      <c r="H33" s="47">
        <f>IF('Rates Tracker'!$A32="","",'Rates Tracker'!$L32)</f>
        <v/>
      </c>
      <c r="I33" s="47">
        <f>IF('Rates Tracker'!$A32="","",'Rates Tracker'!$R32)</f>
        <v/>
      </c>
      <c r="K33" s="48">
        <f>IF('Rates Tracker'!$A32="","",'Rates Tracker'!$F32)</f>
        <v/>
      </c>
      <c r="L33" s="47">
        <f>IF('Rates Tracker'!$A32="","",'Rates Tracker'!$S32)</f>
        <v/>
      </c>
    </row>
    <row r="34">
      <c r="G34" s="46">
        <f>IF('Rates Tracker'!$A33="","",'Rates Tracker'!$A33)</f>
        <v/>
      </c>
      <c r="H34" s="47">
        <f>IF('Rates Tracker'!$A33="","",'Rates Tracker'!$L33)</f>
        <v/>
      </c>
      <c r="I34" s="47">
        <f>IF('Rates Tracker'!$A33="","",'Rates Tracker'!$R33)</f>
        <v/>
      </c>
      <c r="K34" s="48">
        <f>IF('Rates Tracker'!$A33="","",'Rates Tracker'!$F33)</f>
        <v/>
      </c>
      <c r="L34" s="47">
        <f>IF('Rates Tracker'!$A33="","",'Rates Tracker'!$S33)</f>
        <v/>
      </c>
    </row>
    <row r="35">
      <c r="G35" s="46">
        <f>IF('Rates Tracker'!$A34="","",'Rates Tracker'!$A34)</f>
        <v/>
      </c>
      <c r="H35" s="47">
        <f>IF('Rates Tracker'!$A34="","",'Rates Tracker'!$L34)</f>
        <v/>
      </c>
      <c r="I35" s="47">
        <f>IF('Rates Tracker'!$A34="","",'Rates Tracker'!$R34)</f>
        <v/>
      </c>
      <c r="K35" s="48">
        <f>IF('Rates Tracker'!$A34="","",'Rates Tracker'!$F34)</f>
        <v/>
      </c>
      <c r="L35" s="47">
        <f>IF('Rates Tracker'!$A34="","",'Rates Tracker'!$S34)</f>
        <v/>
      </c>
    </row>
    <row r="36">
      <c r="G36" s="46">
        <f>IF('Rates Tracker'!$A35="","",'Rates Tracker'!$A35)</f>
        <v/>
      </c>
      <c r="H36" s="47">
        <f>IF('Rates Tracker'!$A35="","",'Rates Tracker'!$L35)</f>
        <v/>
      </c>
      <c r="I36" s="47">
        <f>IF('Rates Tracker'!$A35="","",'Rates Tracker'!$R35)</f>
        <v/>
      </c>
      <c r="K36" s="48">
        <f>IF('Rates Tracker'!$A35="","",'Rates Tracker'!$F35)</f>
        <v/>
      </c>
      <c r="L36" s="47">
        <f>IF('Rates Tracker'!$A35="","",'Rates Tracker'!$S35)</f>
        <v/>
      </c>
    </row>
    <row r="37">
      <c r="G37" s="46">
        <f>IF('Rates Tracker'!$A36="","",'Rates Tracker'!$A36)</f>
        <v/>
      </c>
      <c r="H37" s="47">
        <f>IF('Rates Tracker'!$A36="","",'Rates Tracker'!$L36)</f>
        <v/>
      </c>
      <c r="I37" s="47">
        <f>IF('Rates Tracker'!$A36="","",'Rates Tracker'!$R36)</f>
        <v/>
      </c>
      <c r="K37" s="48">
        <f>IF('Rates Tracker'!$A36="","",'Rates Tracker'!$F36)</f>
        <v/>
      </c>
      <c r="L37" s="47">
        <f>IF('Rates Tracker'!$A36="","",'Rates Tracker'!$S36)</f>
        <v/>
      </c>
    </row>
    <row r="38">
      <c r="G38" s="46">
        <f>IF('Rates Tracker'!$A37="","",'Rates Tracker'!$A37)</f>
        <v/>
      </c>
      <c r="H38" s="47">
        <f>IF('Rates Tracker'!$A37="","",'Rates Tracker'!$L37)</f>
        <v/>
      </c>
      <c r="I38" s="47">
        <f>IF('Rates Tracker'!$A37="","",'Rates Tracker'!$R37)</f>
        <v/>
      </c>
      <c r="K38" s="48">
        <f>IF('Rates Tracker'!$A37="","",'Rates Tracker'!$F37)</f>
        <v/>
      </c>
      <c r="L38" s="47">
        <f>IF('Rates Tracker'!$A37="","",'Rates Tracker'!$S37)</f>
        <v/>
      </c>
    </row>
    <row r="39">
      <c r="G39" s="46">
        <f>IF('Rates Tracker'!$A38="","",'Rates Tracker'!$A38)</f>
        <v/>
      </c>
      <c r="H39" s="47">
        <f>IF('Rates Tracker'!$A38="","",'Rates Tracker'!$L38)</f>
        <v/>
      </c>
      <c r="I39" s="47">
        <f>IF('Rates Tracker'!$A38="","",'Rates Tracker'!$R38)</f>
        <v/>
      </c>
      <c r="K39" s="48">
        <f>IF('Rates Tracker'!$A38="","",'Rates Tracker'!$F38)</f>
        <v/>
      </c>
      <c r="L39" s="47">
        <f>IF('Rates Tracker'!$A38="","",'Rates Tracker'!$S38)</f>
        <v/>
      </c>
    </row>
    <row r="40">
      <c r="G40" s="46">
        <f>IF('Rates Tracker'!$A39="","",'Rates Tracker'!$A39)</f>
        <v/>
      </c>
      <c r="H40" s="47">
        <f>IF('Rates Tracker'!$A39="","",'Rates Tracker'!$L39)</f>
        <v/>
      </c>
      <c r="I40" s="47">
        <f>IF('Rates Tracker'!$A39="","",'Rates Tracker'!$R39)</f>
        <v/>
      </c>
      <c r="K40" s="48">
        <f>IF('Rates Tracker'!$A39="","",'Rates Tracker'!$F39)</f>
        <v/>
      </c>
      <c r="L40" s="47">
        <f>IF('Rates Tracker'!$A39="","",'Rates Tracker'!$S39)</f>
        <v/>
      </c>
    </row>
    <row r="41">
      <c r="G41" s="46">
        <f>IF('Rates Tracker'!$A40="","",'Rates Tracker'!$A40)</f>
        <v/>
      </c>
      <c r="H41" s="47">
        <f>IF('Rates Tracker'!$A40="","",'Rates Tracker'!$L40)</f>
        <v/>
      </c>
      <c r="I41" s="47">
        <f>IF('Rates Tracker'!$A40="","",'Rates Tracker'!$R40)</f>
        <v/>
      </c>
      <c r="K41" s="48">
        <f>IF('Rates Tracker'!$A40="","",'Rates Tracker'!$F40)</f>
        <v/>
      </c>
      <c r="L41" s="47">
        <f>IF('Rates Tracker'!$A40="","",'Rates Tracker'!$S40)</f>
        <v/>
      </c>
    </row>
    <row r="42">
      <c r="G42" s="46">
        <f>IF('Rates Tracker'!$A41="","",'Rates Tracker'!$A41)</f>
        <v/>
      </c>
      <c r="H42" s="47">
        <f>IF('Rates Tracker'!$A41="","",'Rates Tracker'!$L41)</f>
        <v/>
      </c>
      <c r="I42" s="47">
        <f>IF('Rates Tracker'!$A41="","",'Rates Tracker'!$R41)</f>
        <v/>
      </c>
      <c r="K42" s="48">
        <f>IF('Rates Tracker'!$A41="","",'Rates Tracker'!$F41)</f>
        <v/>
      </c>
      <c r="L42" s="47">
        <f>IF('Rates Tracker'!$A41="","",'Rates Tracker'!$S41)</f>
        <v/>
      </c>
    </row>
    <row r="43">
      <c r="G43" s="46">
        <f>IF('Rates Tracker'!$A42="","",'Rates Tracker'!$A42)</f>
        <v/>
      </c>
      <c r="H43" s="47">
        <f>IF('Rates Tracker'!$A42="","",'Rates Tracker'!$L42)</f>
        <v/>
      </c>
      <c r="I43" s="47">
        <f>IF('Rates Tracker'!$A42="","",'Rates Tracker'!$R42)</f>
        <v/>
      </c>
      <c r="K43" s="48">
        <f>IF('Rates Tracker'!$A42="","",'Rates Tracker'!$F42)</f>
        <v/>
      </c>
      <c r="L43" s="47">
        <f>IF('Rates Tracker'!$A42="","",'Rates Tracker'!$S42)</f>
        <v/>
      </c>
    </row>
    <row r="44">
      <c r="G44" s="46">
        <f>IF('Rates Tracker'!$A43="","",'Rates Tracker'!$A43)</f>
        <v/>
      </c>
      <c r="H44" s="47">
        <f>IF('Rates Tracker'!$A43="","",'Rates Tracker'!$L43)</f>
        <v/>
      </c>
      <c r="I44" s="47">
        <f>IF('Rates Tracker'!$A43="","",'Rates Tracker'!$R43)</f>
        <v/>
      </c>
      <c r="K44" s="48">
        <f>IF('Rates Tracker'!$A43="","",'Rates Tracker'!$F43)</f>
        <v/>
      </c>
      <c r="L44" s="47">
        <f>IF('Rates Tracker'!$A43="","",'Rates Tracker'!$S43)</f>
        <v/>
      </c>
    </row>
    <row r="45">
      <c r="G45" s="46">
        <f>IF('Rates Tracker'!$A44="","",'Rates Tracker'!$A44)</f>
        <v/>
      </c>
      <c r="H45" s="47">
        <f>IF('Rates Tracker'!$A44="","",'Rates Tracker'!$L44)</f>
        <v/>
      </c>
      <c r="I45" s="47">
        <f>IF('Rates Tracker'!$A44="","",'Rates Tracker'!$R44)</f>
        <v/>
      </c>
      <c r="K45" s="48">
        <f>IF('Rates Tracker'!$A44="","",'Rates Tracker'!$F44)</f>
        <v/>
      </c>
      <c r="L45" s="47">
        <f>IF('Rates Tracker'!$A44="","",'Rates Tracker'!$S44)</f>
        <v/>
      </c>
    </row>
    <row r="46">
      <c r="G46" s="46">
        <f>IF('Rates Tracker'!$A45="","",'Rates Tracker'!$A45)</f>
        <v/>
      </c>
      <c r="H46" s="47">
        <f>IF('Rates Tracker'!$A45="","",'Rates Tracker'!$L45)</f>
        <v/>
      </c>
      <c r="I46" s="47">
        <f>IF('Rates Tracker'!$A45="","",'Rates Tracker'!$R45)</f>
        <v/>
      </c>
      <c r="K46" s="48">
        <f>IF('Rates Tracker'!$A45="","",'Rates Tracker'!$F45)</f>
        <v/>
      </c>
      <c r="L46" s="47">
        <f>IF('Rates Tracker'!$A45="","",'Rates Tracker'!$S45)</f>
        <v/>
      </c>
    </row>
    <row r="47">
      <c r="G47" s="46">
        <f>IF('Rates Tracker'!$A46="","",'Rates Tracker'!$A46)</f>
        <v/>
      </c>
      <c r="H47" s="47">
        <f>IF('Rates Tracker'!$A46="","",'Rates Tracker'!$L46)</f>
        <v/>
      </c>
      <c r="I47" s="47">
        <f>IF('Rates Tracker'!$A46="","",'Rates Tracker'!$R46)</f>
        <v/>
      </c>
      <c r="K47" s="48">
        <f>IF('Rates Tracker'!$A46="","",'Rates Tracker'!$F46)</f>
        <v/>
      </c>
      <c r="L47" s="47">
        <f>IF('Rates Tracker'!$A46="","",'Rates Tracker'!$S46)</f>
        <v/>
      </c>
    </row>
    <row r="48">
      <c r="G48" s="46">
        <f>IF('Rates Tracker'!$A47="","",'Rates Tracker'!$A47)</f>
        <v/>
      </c>
      <c r="H48" s="47">
        <f>IF('Rates Tracker'!$A47="","",'Rates Tracker'!$L47)</f>
        <v/>
      </c>
      <c r="I48" s="47">
        <f>IF('Rates Tracker'!$A47="","",'Rates Tracker'!$R47)</f>
        <v/>
      </c>
      <c r="K48" s="48">
        <f>IF('Rates Tracker'!$A47="","",'Rates Tracker'!$F47)</f>
        <v/>
      </c>
      <c r="L48" s="47">
        <f>IF('Rates Tracker'!$A47="","",'Rates Tracker'!$S47)</f>
        <v/>
      </c>
    </row>
    <row r="49">
      <c r="G49" s="46">
        <f>IF('Rates Tracker'!$A48="","",'Rates Tracker'!$A48)</f>
        <v/>
      </c>
      <c r="H49" s="47">
        <f>IF('Rates Tracker'!$A48="","",'Rates Tracker'!$L48)</f>
        <v/>
      </c>
      <c r="I49" s="47">
        <f>IF('Rates Tracker'!$A48="","",'Rates Tracker'!$R48)</f>
        <v/>
      </c>
      <c r="K49" s="48">
        <f>IF('Rates Tracker'!$A48="","",'Rates Tracker'!$F48)</f>
        <v/>
      </c>
      <c r="L49" s="47">
        <f>IF('Rates Tracker'!$A48="","",'Rates Tracker'!$S48)</f>
        <v/>
      </c>
    </row>
    <row r="50">
      <c r="G50" s="46">
        <f>IF('Rates Tracker'!$A49="","",'Rates Tracker'!$A49)</f>
        <v/>
      </c>
      <c r="H50" s="47">
        <f>IF('Rates Tracker'!$A49="","",'Rates Tracker'!$L49)</f>
        <v/>
      </c>
      <c r="I50" s="47">
        <f>IF('Rates Tracker'!$A49="","",'Rates Tracker'!$R49)</f>
        <v/>
      </c>
      <c r="K50" s="48">
        <f>IF('Rates Tracker'!$A49="","",'Rates Tracker'!$F49)</f>
        <v/>
      </c>
      <c r="L50" s="47">
        <f>IF('Rates Tracker'!$A49="","",'Rates Tracker'!$S49)</f>
        <v/>
      </c>
    </row>
    <row r="51">
      <c r="G51" s="46">
        <f>IF('Rates Tracker'!$A50="","",'Rates Tracker'!$A50)</f>
        <v/>
      </c>
      <c r="H51" s="47">
        <f>IF('Rates Tracker'!$A50="","",'Rates Tracker'!$L50)</f>
        <v/>
      </c>
      <c r="I51" s="47">
        <f>IF('Rates Tracker'!$A50="","",'Rates Tracker'!$R50)</f>
        <v/>
      </c>
      <c r="K51" s="48">
        <f>IF('Rates Tracker'!$A50="","",'Rates Tracker'!$F50)</f>
        <v/>
      </c>
      <c r="L51" s="47">
        <f>IF('Rates Tracker'!$A50="","",'Rates Tracker'!$S50)</f>
        <v/>
      </c>
    </row>
    <row r="52">
      <c r="G52" s="46">
        <f>IF('Rates Tracker'!$A51="","",'Rates Tracker'!$A51)</f>
        <v/>
      </c>
      <c r="H52" s="47">
        <f>IF('Rates Tracker'!$A51="","",'Rates Tracker'!$L51)</f>
        <v/>
      </c>
      <c r="I52" s="47">
        <f>IF('Rates Tracker'!$A51="","",'Rates Tracker'!$R51)</f>
        <v/>
      </c>
      <c r="K52" s="48">
        <f>IF('Rates Tracker'!$A51="","",'Rates Tracker'!$F51)</f>
        <v/>
      </c>
      <c r="L52" s="47">
        <f>IF('Rates Tracker'!$A51="","",'Rates Tracker'!$S51)</f>
        <v/>
      </c>
    </row>
    <row r="53">
      <c r="G53" s="46">
        <f>IF('Rates Tracker'!$A52="","",'Rates Tracker'!$A52)</f>
        <v/>
      </c>
      <c r="H53" s="47">
        <f>IF('Rates Tracker'!$A52="","",'Rates Tracker'!$L52)</f>
        <v/>
      </c>
      <c r="I53" s="47">
        <f>IF('Rates Tracker'!$A52="","",'Rates Tracker'!$R52)</f>
        <v/>
      </c>
      <c r="K53" s="48">
        <f>IF('Rates Tracker'!$A52="","",'Rates Tracker'!$F52)</f>
        <v/>
      </c>
      <c r="L53" s="47">
        <f>IF('Rates Tracker'!$A52="","",'Rates Tracker'!$S52)</f>
        <v/>
      </c>
    </row>
    <row r="54">
      <c r="G54" s="46">
        <f>IF('Rates Tracker'!$A53="","",'Rates Tracker'!$A53)</f>
        <v/>
      </c>
      <c r="H54" s="47">
        <f>IF('Rates Tracker'!$A53="","",'Rates Tracker'!$L53)</f>
        <v/>
      </c>
      <c r="I54" s="47">
        <f>IF('Rates Tracker'!$A53="","",'Rates Tracker'!$R53)</f>
        <v/>
      </c>
      <c r="K54" s="48">
        <f>IF('Rates Tracker'!$A53="","",'Rates Tracker'!$F53)</f>
        <v/>
      </c>
      <c r="L54" s="47">
        <f>IF('Rates Tracker'!$A53="","",'Rates Tracker'!$S53)</f>
        <v/>
      </c>
    </row>
    <row r="55">
      <c r="G55" s="46">
        <f>IF('Rates Tracker'!$A54="","",'Rates Tracker'!$A54)</f>
        <v/>
      </c>
      <c r="H55" s="47">
        <f>IF('Rates Tracker'!$A54="","",'Rates Tracker'!$L54)</f>
        <v/>
      </c>
      <c r="I55" s="47">
        <f>IF('Rates Tracker'!$A54="","",'Rates Tracker'!$R54)</f>
        <v/>
      </c>
      <c r="K55" s="48">
        <f>IF('Rates Tracker'!$A54="","",'Rates Tracker'!$F54)</f>
        <v/>
      </c>
      <c r="L55" s="47">
        <f>IF('Rates Tracker'!$A54="","",'Rates Tracker'!$S54)</f>
        <v/>
      </c>
    </row>
    <row r="56">
      <c r="G56" s="46">
        <f>IF('Rates Tracker'!$A55="","",'Rates Tracker'!$A55)</f>
        <v/>
      </c>
      <c r="H56" s="47">
        <f>IF('Rates Tracker'!$A55="","",'Rates Tracker'!$L55)</f>
        <v/>
      </c>
      <c r="I56" s="47">
        <f>IF('Rates Tracker'!$A55="","",'Rates Tracker'!$R55)</f>
        <v/>
      </c>
      <c r="K56" s="48">
        <f>IF('Rates Tracker'!$A55="","",'Rates Tracker'!$F55)</f>
        <v/>
      </c>
      <c r="L56" s="47">
        <f>IF('Rates Tracker'!$A55="","",'Rates Tracker'!$S55)</f>
        <v/>
      </c>
    </row>
    <row r="57">
      <c r="G57" s="46">
        <f>IF('Rates Tracker'!$A56="","",'Rates Tracker'!$A56)</f>
        <v/>
      </c>
      <c r="H57" s="47">
        <f>IF('Rates Tracker'!$A56="","",'Rates Tracker'!$L56)</f>
        <v/>
      </c>
      <c r="I57" s="47">
        <f>IF('Rates Tracker'!$A56="","",'Rates Tracker'!$R56)</f>
        <v/>
      </c>
      <c r="K57" s="48">
        <f>IF('Rates Tracker'!$A56="","",'Rates Tracker'!$F56)</f>
        <v/>
      </c>
      <c r="L57" s="47">
        <f>IF('Rates Tracker'!$A56="","",'Rates Tracker'!$S56)</f>
        <v/>
      </c>
    </row>
    <row r="58">
      <c r="G58" s="46">
        <f>IF('Rates Tracker'!$A57="","",'Rates Tracker'!$A57)</f>
        <v/>
      </c>
      <c r="H58" s="47">
        <f>IF('Rates Tracker'!$A57="","",'Rates Tracker'!$L57)</f>
        <v/>
      </c>
      <c r="I58" s="47">
        <f>IF('Rates Tracker'!$A57="","",'Rates Tracker'!$R57)</f>
        <v/>
      </c>
      <c r="K58" s="48">
        <f>IF('Rates Tracker'!$A57="","",'Rates Tracker'!$F57)</f>
        <v/>
      </c>
      <c r="L58" s="47">
        <f>IF('Rates Tracker'!$A57="","",'Rates Tracker'!$S57)</f>
        <v/>
      </c>
    </row>
    <row r="59">
      <c r="G59" s="46">
        <f>IF('Rates Tracker'!$A58="","",'Rates Tracker'!$A58)</f>
        <v/>
      </c>
      <c r="H59" s="47">
        <f>IF('Rates Tracker'!$A58="","",'Rates Tracker'!$L58)</f>
        <v/>
      </c>
      <c r="I59" s="47">
        <f>IF('Rates Tracker'!$A58="","",'Rates Tracker'!$R58)</f>
        <v/>
      </c>
      <c r="K59" s="48">
        <f>IF('Rates Tracker'!$A58="","",'Rates Tracker'!$F58)</f>
        <v/>
      </c>
      <c r="L59" s="47">
        <f>IF('Rates Tracker'!$A58="","",'Rates Tracker'!$S58)</f>
        <v/>
      </c>
    </row>
    <row r="60">
      <c r="G60" s="46">
        <f>IF('Rates Tracker'!$A59="","",'Rates Tracker'!$A59)</f>
        <v/>
      </c>
      <c r="H60" s="47">
        <f>IF('Rates Tracker'!$A59="","",'Rates Tracker'!$L59)</f>
        <v/>
      </c>
      <c r="I60" s="47">
        <f>IF('Rates Tracker'!$A59="","",'Rates Tracker'!$R59)</f>
        <v/>
      </c>
      <c r="K60" s="48">
        <f>IF('Rates Tracker'!$A59="","",'Rates Tracker'!$F59)</f>
        <v/>
      </c>
      <c r="L60" s="47">
        <f>IF('Rates Tracker'!$A59="","",'Rates Tracker'!$S59)</f>
        <v/>
      </c>
    </row>
    <row r="61">
      <c r="G61" s="46">
        <f>IF('Rates Tracker'!$A60="","",'Rates Tracker'!$A60)</f>
        <v/>
      </c>
      <c r="H61" s="47">
        <f>IF('Rates Tracker'!$A60="","",'Rates Tracker'!$L60)</f>
        <v/>
      </c>
      <c r="I61" s="47">
        <f>IF('Rates Tracker'!$A60="","",'Rates Tracker'!$R60)</f>
        <v/>
      </c>
      <c r="K61" s="48">
        <f>IF('Rates Tracker'!$A60="","",'Rates Tracker'!$F60)</f>
        <v/>
      </c>
      <c r="L61" s="47">
        <f>IF('Rates Tracker'!$A60="","",'Rates Tracker'!$S60)</f>
        <v/>
      </c>
    </row>
    <row r="62">
      <c r="G62" s="46">
        <f>IF('Rates Tracker'!$A61="","",'Rates Tracker'!$A61)</f>
        <v/>
      </c>
      <c r="H62" s="47">
        <f>IF('Rates Tracker'!$A61="","",'Rates Tracker'!$L61)</f>
        <v/>
      </c>
      <c r="I62" s="47">
        <f>IF('Rates Tracker'!$A61="","",'Rates Tracker'!$R61)</f>
        <v/>
      </c>
      <c r="K62" s="48">
        <f>IF('Rates Tracker'!$A61="","",'Rates Tracker'!$F61)</f>
        <v/>
      </c>
      <c r="L62" s="47">
        <f>IF('Rates Tracker'!$A61="","",'Rates Tracker'!$S61)</f>
        <v/>
      </c>
    </row>
    <row r="63">
      <c r="G63" s="46">
        <f>IF('Rates Tracker'!$A62="","",'Rates Tracker'!$A62)</f>
        <v/>
      </c>
      <c r="H63" s="47">
        <f>IF('Rates Tracker'!$A62="","",'Rates Tracker'!$L62)</f>
        <v/>
      </c>
      <c r="I63" s="47">
        <f>IF('Rates Tracker'!$A62="","",'Rates Tracker'!$R62)</f>
        <v/>
      </c>
      <c r="K63" s="48">
        <f>IF('Rates Tracker'!$A62="","",'Rates Tracker'!$F62)</f>
        <v/>
      </c>
      <c r="L63" s="47">
        <f>IF('Rates Tracker'!$A62="","",'Rates Tracker'!$S62)</f>
        <v/>
      </c>
    </row>
    <row r="64">
      <c r="G64" s="46">
        <f>IF('Rates Tracker'!$A63="","",'Rates Tracker'!$A63)</f>
        <v/>
      </c>
      <c r="H64" s="47">
        <f>IF('Rates Tracker'!$A63="","",'Rates Tracker'!$L63)</f>
        <v/>
      </c>
      <c r="I64" s="47">
        <f>IF('Rates Tracker'!$A63="","",'Rates Tracker'!$R63)</f>
        <v/>
      </c>
      <c r="K64" s="48">
        <f>IF('Rates Tracker'!$A63="","",'Rates Tracker'!$F63)</f>
        <v/>
      </c>
      <c r="L64" s="47">
        <f>IF('Rates Tracker'!$A63="","",'Rates Tracker'!$S63)</f>
        <v/>
      </c>
    </row>
    <row r="65">
      <c r="G65" s="46">
        <f>IF('Rates Tracker'!$A64="","",'Rates Tracker'!$A64)</f>
        <v/>
      </c>
      <c r="H65" s="47">
        <f>IF('Rates Tracker'!$A64="","",'Rates Tracker'!$L64)</f>
        <v/>
      </c>
      <c r="I65" s="47">
        <f>IF('Rates Tracker'!$A64="","",'Rates Tracker'!$R64)</f>
        <v/>
      </c>
      <c r="K65" s="48">
        <f>IF('Rates Tracker'!$A64="","",'Rates Tracker'!$F64)</f>
        <v/>
      </c>
      <c r="L65" s="47">
        <f>IF('Rates Tracker'!$A64="","",'Rates Tracker'!$S64)</f>
        <v/>
      </c>
    </row>
    <row r="66">
      <c r="G66" s="46">
        <f>IF('Rates Tracker'!$A65="","",'Rates Tracker'!$A65)</f>
        <v/>
      </c>
      <c r="H66" s="47">
        <f>IF('Rates Tracker'!$A65="","",'Rates Tracker'!$L65)</f>
        <v/>
      </c>
      <c r="I66" s="47">
        <f>IF('Rates Tracker'!$A65="","",'Rates Tracker'!$R65)</f>
        <v/>
      </c>
      <c r="K66" s="48">
        <f>IF('Rates Tracker'!$A65="","",'Rates Tracker'!$F65)</f>
        <v/>
      </c>
      <c r="L66" s="47">
        <f>IF('Rates Tracker'!$A65="","",'Rates Tracker'!$S65)</f>
        <v/>
      </c>
    </row>
    <row r="67">
      <c r="G67" s="46">
        <f>IF('Rates Tracker'!$A66="","",'Rates Tracker'!$A66)</f>
        <v/>
      </c>
      <c r="H67" s="47">
        <f>IF('Rates Tracker'!$A66="","",'Rates Tracker'!$L66)</f>
        <v/>
      </c>
      <c r="I67" s="47">
        <f>IF('Rates Tracker'!$A66="","",'Rates Tracker'!$R66)</f>
        <v/>
      </c>
      <c r="K67" s="48">
        <f>IF('Rates Tracker'!$A66="","",'Rates Tracker'!$F66)</f>
        <v/>
      </c>
      <c r="L67" s="47">
        <f>IF('Rates Tracker'!$A66="","",'Rates Tracker'!$S66)</f>
        <v/>
      </c>
    </row>
    <row r="68">
      <c r="G68" s="46">
        <f>IF('Rates Tracker'!$A67="","",'Rates Tracker'!$A67)</f>
        <v/>
      </c>
      <c r="H68" s="47">
        <f>IF('Rates Tracker'!$A67="","",'Rates Tracker'!$L67)</f>
        <v/>
      </c>
      <c r="I68" s="47">
        <f>IF('Rates Tracker'!$A67="","",'Rates Tracker'!$R67)</f>
        <v/>
      </c>
      <c r="K68" s="48">
        <f>IF('Rates Tracker'!$A67="","",'Rates Tracker'!$F67)</f>
        <v/>
      </c>
      <c r="L68" s="47">
        <f>IF('Rates Tracker'!$A67="","",'Rates Tracker'!$S67)</f>
        <v/>
      </c>
    </row>
    <row r="69">
      <c r="G69" s="46">
        <f>IF('Rates Tracker'!$A68="","",'Rates Tracker'!$A68)</f>
        <v/>
      </c>
      <c r="H69" s="47">
        <f>IF('Rates Tracker'!$A68="","",'Rates Tracker'!$L68)</f>
        <v/>
      </c>
      <c r="I69" s="47">
        <f>IF('Rates Tracker'!$A68="","",'Rates Tracker'!$R68)</f>
        <v/>
      </c>
      <c r="K69" s="48">
        <f>IF('Rates Tracker'!$A68="","",'Rates Tracker'!$F68)</f>
        <v/>
      </c>
      <c r="L69" s="47">
        <f>IF('Rates Tracker'!$A68="","",'Rates Tracker'!$S68)</f>
        <v/>
      </c>
    </row>
    <row r="70">
      <c r="G70" s="46">
        <f>IF('Rates Tracker'!$A69="","",'Rates Tracker'!$A69)</f>
        <v/>
      </c>
      <c r="H70" s="47">
        <f>IF('Rates Tracker'!$A69="","",'Rates Tracker'!$L69)</f>
        <v/>
      </c>
      <c r="I70" s="47">
        <f>IF('Rates Tracker'!$A69="","",'Rates Tracker'!$R69)</f>
        <v/>
      </c>
      <c r="K70" s="48">
        <f>IF('Rates Tracker'!$A69="","",'Rates Tracker'!$F69)</f>
        <v/>
      </c>
      <c r="L70" s="47">
        <f>IF('Rates Tracker'!$A69="","",'Rates Tracker'!$S69)</f>
        <v/>
      </c>
    </row>
    <row r="71">
      <c r="G71" s="46">
        <f>IF('Rates Tracker'!$A70="","",'Rates Tracker'!$A70)</f>
        <v/>
      </c>
      <c r="H71" s="47">
        <f>IF('Rates Tracker'!$A70="","",'Rates Tracker'!$L70)</f>
        <v/>
      </c>
      <c r="I71" s="47">
        <f>IF('Rates Tracker'!$A70="","",'Rates Tracker'!$R70)</f>
        <v/>
      </c>
      <c r="K71" s="48">
        <f>IF('Rates Tracker'!$A70="","",'Rates Tracker'!$F70)</f>
        <v/>
      </c>
      <c r="L71" s="47">
        <f>IF('Rates Tracker'!$A70="","",'Rates Tracker'!$S70)</f>
        <v/>
      </c>
    </row>
    <row r="72">
      <c r="G72" s="46">
        <f>IF('Rates Tracker'!$A71="","",'Rates Tracker'!$A71)</f>
        <v/>
      </c>
      <c r="H72" s="47">
        <f>IF('Rates Tracker'!$A71="","",'Rates Tracker'!$L71)</f>
        <v/>
      </c>
      <c r="I72" s="47">
        <f>IF('Rates Tracker'!$A71="","",'Rates Tracker'!$R71)</f>
        <v/>
      </c>
      <c r="K72" s="48">
        <f>IF('Rates Tracker'!$A71="","",'Rates Tracker'!$F71)</f>
        <v/>
      </c>
      <c r="L72" s="47">
        <f>IF('Rates Tracker'!$A71="","",'Rates Tracker'!$S71)</f>
        <v/>
      </c>
    </row>
    <row r="73">
      <c r="G73" s="46">
        <f>IF('Rates Tracker'!$A72="","",'Rates Tracker'!$A72)</f>
        <v/>
      </c>
      <c r="H73" s="47">
        <f>IF('Rates Tracker'!$A72="","",'Rates Tracker'!$L72)</f>
        <v/>
      </c>
      <c r="I73" s="47">
        <f>IF('Rates Tracker'!$A72="","",'Rates Tracker'!$R72)</f>
        <v/>
      </c>
      <c r="K73" s="48">
        <f>IF('Rates Tracker'!$A72="","",'Rates Tracker'!$F72)</f>
        <v/>
      </c>
      <c r="L73" s="47">
        <f>IF('Rates Tracker'!$A72="","",'Rates Tracker'!$S72)</f>
        <v/>
      </c>
    </row>
    <row r="74">
      <c r="G74" s="46">
        <f>IF('Rates Tracker'!$A73="","",'Rates Tracker'!$A73)</f>
        <v/>
      </c>
      <c r="H74" s="47">
        <f>IF('Rates Tracker'!$A73="","",'Rates Tracker'!$L73)</f>
        <v/>
      </c>
      <c r="I74" s="47">
        <f>IF('Rates Tracker'!$A73="","",'Rates Tracker'!$R73)</f>
        <v/>
      </c>
      <c r="K74" s="48">
        <f>IF('Rates Tracker'!$A73="","",'Rates Tracker'!$F73)</f>
        <v/>
      </c>
      <c r="L74" s="47">
        <f>IF('Rates Tracker'!$A73="","",'Rates Tracker'!$S73)</f>
        <v/>
      </c>
    </row>
    <row r="75">
      <c r="G75" s="46">
        <f>IF('Rates Tracker'!$A74="","",'Rates Tracker'!$A74)</f>
        <v/>
      </c>
      <c r="H75" s="47">
        <f>IF('Rates Tracker'!$A74="","",'Rates Tracker'!$L74)</f>
        <v/>
      </c>
      <c r="I75" s="47">
        <f>IF('Rates Tracker'!$A74="","",'Rates Tracker'!$R74)</f>
        <v/>
      </c>
      <c r="K75" s="48">
        <f>IF('Rates Tracker'!$A74="","",'Rates Tracker'!$F74)</f>
        <v/>
      </c>
      <c r="L75" s="47">
        <f>IF('Rates Tracker'!$A74="","",'Rates Tracker'!$S74)</f>
        <v/>
      </c>
    </row>
    <row r="76">
      <c r="G76" s="46">
        <f>IF('Rates Tracker'!$A75="","",'Rates Tracker'!$A75)</f>
        <v/>
      </c>
      <c r="H76" s="47">
        <f>IF('Rates Tracker'!$A75="","",'Rates Tracker'!$L75)</f>
        <v/>
      </c>
      <c r="I76" s="47">
        <f>IF('Rates Tracker'!$A75="","",'Rates Tracker'!$R75)</f>
        <v/>
      </c>
      <c r="K76" s="48">
        <f>IF('Rates Tracker'!$A75="","",'Rates Tracker'!$F75)</f>
        <v/>
      </c>
      <c r="L76" s="47">
        <f>IF('Rates Tracker'!$A75="","",'Rates Tracker'!$S75)</f>
        <v/>
      </c>
    </row>
    <row r="77">
      <c r="G77" s="46">
        <f>IF('Rates Tracker'!$A76="","",'Rates Tracker'!$A76)</f>
        <v/>
      </c>
      <c r="H77" s="47">
        <f>IF('Rates Tracker'!$A76="","",'Rates Tracker'!$L76)</f>
        <v/>
      </c>
      <c r="I77" s="47">
        <f>IF('Rates Tracker'!$A76="","",'Rates Tracker'!$R76)</f>
        <v/>
      </c>
      <c r="K77" s="48">
        <f>IF('Rates Tracker'!$A76="","",'Rates Tracker'!$F76)</f>
        <v/>
      </c>
      <c r="L77" s="47">
        <f>IF('Rates Tracker'!$A76="","",'Rates Tracker'!$S76)</f>
        <v/>
      </c>
    </row>
    <row r="78">
      <c r="G78" s="46">
        <f>IF('Rates Tracker'!$A77="","",'Rates Tracker'!$A77)</f>
        <v/>
      </c>
      <c r="H78" s="47">
        <f>IF('Rates Tracker'!$A77="","",'Rates Tracker'!$L77)</f>
        <v/>
      </c>
      <c r="I78" s="47">
        <f>IF('Rates Tracker'!$A77="","",'Rates Tracker'!$R77)</f>
        <v/>
      </c>
      <c r="K78" s="48">
        <f>IF('Rates Tracker'!$A77="","",'Rates Tracker'!$F77)</f>
        <v/>
      </c>
      <c r="L78" s="47">
        <f>IF('Rates Tracker'!$A77="","",'Rates Tracker'!$S77)</f>
        <v/>
      </c>
    </row>
    <row r="79">
      <c r="G79" s="46">
        <f>IF('Rates Tracker'!$A78="","",'Rates Tracker'!$A78)</f>
        <v/>
      </c>
      <c r="H79" s="47">
        <f>IF('Rates Tracker'!$A78="","",'Rates Tracker'!$L78)</f>
        <v/>
      </c>
      <c r="I79" s="47">
        <f>IF('Rates Tracker'!$A78="","",'Rates Tracker'!$R78)</f>
        <v/>
      </c>
      <c r="K79" s="48">
        <f>IF('Rates Tracker'!$A78="","",'Rates Tracker'!$F78)</f>
        <v/>
      </c>
      <c r="L79" s="47">
        <f>IF('Rates Tracker'!$A78="","",'Rates Tracker'!$S78)</f>
        <v/>
      </c>
    </row>
    <row r="80">
      <c r="G80" s="46">
        <f>IF('Rates Tracker'!$A79="","",'Rates Tracker'!$A79)</f>
        <v/>
      </c>
      <c r="H80" s="47">
        <f>IF('Rates Tracker'!$A79="","",'Rates Tracker'!$L79)</f>
        <v/>
      </c>
      <c r="I80" s="47">
        <f>IF('Rates Tracker'!$A79="","",'Rates Tracker'!$R79)</f>
        <v/>
      </c>
      <c r="K80" s="48">
        <f>IF('Rates Tracker'!$A79="","",'Rates Tracker'!$F79)</f>
        <v/>
      </c>
      <c r="L80" s="47">
        <f>IF('Rates Tracker'!$A79="","",'Rates Tracker'!$S79)</f>
        <v/>
      </c>
    </row>
    <row r="81">
      <c r="G81" s="46">
        <f>IF('Rates Tracker'!$A80="","",'Rates Tracker'!$A80)</f>
        <v/>
      </c>
      <c r="H81" s="47">
        <f>IF('Rates Tracker'!$A80="","",'Rates Tracker'!$L80)</f>
        <v/>
      </c>
      <c r="I81" s="47">
        <f>IF('Rates Tracker'!$A80="","",'Rates Tracker'!$R80)</f>
        <v/>
      </c>
      <c r="K81" s="48">
        <f>IF('Rates Tracker'!$A80="","",'Rates Tracker'!$F80)</f>
        <v/>
      </c>
      <c r="L81" s="47">
        <f>IF('Rates Tracker'!$A80="","",'Rates Tracker'!$S80)</f>
        <v/>
      </c>
    </row>
    <row r="82">
      <c r="G82" s="46">
        <f>IF('Rates Tracker'!$A81="","",'Rates Tracker'!$A81)</f>
        <v/>
      </c>
      <c r="H82" s="47">
        <f>IF('Rates Tracker'!$A81="","",'Rates Tracker'!$L81)</f>
        <v/>
      </c>
      <c r="I82" s="47">
        <f>IF('Rates Tracker'!$A81="","",'Rates Tracker'!$R81)</f>
        <v/>
      </c>
      <c r="K82" s="48">
        <f>IF('Rates Tracker'!$A81="","",'Rates Tracker'!$F81)</f>
        <v/>
      </c>
      <c r="L82" s="47">
        <f>IF('Rates Tracker'!$A81="","",'Rates Tracker'!$S81)</f>
        <v/>
      </c>
    </row>
    <row r="83">
      <c r="G83" s="46">
        <f>IF('Rates Tracker'!$A82="","",'Rates Tracker'!$A82)</f>
        <v/>
      </c>
      <c r="H83" s="47">
        <f>IF('Rates Tracker'!$A82="","",'Rates Tracker'!$L82)</f>
        <v/>
      </c>
      <c r="I83" s="47">
        <f>IF('Rates Tracker'!$A82="","",'Rates Tracker'!$R82)</f>
        <v/>
      </c>
      <c r="K83" s="48">
        <f>IF('Rates Tracker'!$A82="","",'Rates Tracker'!$F82)</f>
        <v/>
      </c>
      <c r="L83" s="47">
        <f>IF('Rates Tracker'!$A82="","",'Rates Tracker'!$S82)</f>
        <v/>
      </c>
    </row>
    <row r="84">
      <c r="G84" s="46">
        <f>IF('Rates Tracker'!$A83="","",'Rates Tracker'!$A83)</f>
        <v/>
      </c>
      <c r="H84" s="47">
        <f>IF('Rates Tracker'!$A83="","",'Rates Tracker'!$L83)</f>
        <v/>
      </c>
      <c r="I84" s="47">
        <f>IF('Rates Tracker'!$A83="","",'Rates Tracker'!$R83)</f>
        <v/>
      </c>
      <c r="K84" s="48">
        <f>IF('Rates Tracker'!$A83="","",'Rates Tracker'!$F83)</f>
        <v/>
      </c>
      <c r="L84" s="47">
        <f>IF('Rates Tracker'!$A83="","",'Rates Tracker'!$S83)</f>
        <v/>
      </c>
    </row>
    <row r="85">
      <c r="G85" s="46">
        <f>IF('Rates Tracker'!$A84="","",'Rates Tracker'!$A84)</f>
        <v/>
      </c>
      <c r="H85" s="47">
        <f>IF('Rates Tracker'!$A84="","",'Rates Tracker'!$L84)</f>
        <v/>
      </c>
      <c r="I85" s="47">
        <f>IF('Rates Tracker'!$A84="","",'Rates Tracker'!$R84)</f>
        <v/>
      </c>
      <c r="K85" s="48">
        <f>IF('Rates Tracker'!$A84="","",'Rates Tracker'!$F84)</f>
        <v/>
      </c>
      <c r="L85" s="47">
        <f>IF('Rates Tracker'!$A84="","",'Rates Tracker'!$S84)</f>
        <v/>
      </c>
    </row>
    <row r="86">
      <c r="G86" s="46">
        <f>IF('Rates Tracker'!$A85="","",'Rates Tracker'!$A85)</f>
        <v/>
      </c>
      <c r="H86" s="47">
        <f>IF('Rates Tracker'!$A85="","",'Rates Tracker'!$L85)</f>
        <v/>
      </c>
      <c r="I86" s="47">
        <f>IF('Rates Tracker'!$A85="","",'Rates Tracker'!$R85)</f>
        <v/>
      </c>
      <c r="K86" s="48">
        <f>IF('Rates Tracker'!$A85="","",'Rates Tracker'!$F85)</f>
        <v/>
      </c>
      <c r="L86" s="47">
        <f>IF('Rates Tracker'!$A85="","",'Rates Tracker'!$S85)</f>
        <v/>
      </c>
    </row>
    <row r="87">
      <c r="G87" s="46">
        <f>IF('Rates Tracker'!$A86="","",'Rates Tracker'!$A86)</f>
        <v/>
      </c>
      <c r="H87" s="47">
        <f>IF('Rates Tracker'!$A86="","",'Rates Tracker'!$L86)</f>
        <v/>
      </c>
      <c r="I87" s="47">
        <f>IF('Rates Tracker'!$A86="","",'Rates Tracker'!$R86)</f>
        <v/>
      </c>
      <c r="K87" s="48">
        <f>IF('Rates Tracker'!$A86="","",'Rates Tracker'!$F86)</f>
        <v/>
      </c>
      <c r="L87" s="47">
        <f>IF('Rates Tracker'!$A86="","",'Rates Tracker'!$S86)</f>
        <v/>
      </c>
    </row>
    <row r="88">
      <c r="G88" s="46">
        <f>IF('Rates Tracker'!$A87="","",'Rates Tracker'!$A87)</f>
        <v/>
      </c>
      <c r="H88" s="47">
        <f>IF('Rates Tracker'!$A87="","",'Rates Tracker'!$L87)</f>
        <v/>
      </c>
      <c r="I88" s="47">
        <f>IF('Rates Tracker'!$A87="","",'Rates Tracker'!$R87)</f>
        <v/>
      </c>
      <c r="K88" s="48">
        <f>IF('Rates Tracker'!$A87="","",'Rates Tracker'!$F87)</f>
        <v/>
      </c>
      <c r="L88" s="47">
        <f>IF('Rates Tracker'!$A87="","",'Rates Tracker'!$S87)</f>
        <v/>
      </c>
    </row>
    <row r="89">
      <c r="G89" s="46">
        <f>IF('Rates Tracker'!$A88="","",'Rates Tracker'!$A88)</f>
        <v/>
      </c>
      <c r="H89" s="47">
        <f>IF('Rates Tracker'!$A88="","",'Rates Tracker'!$L88)</f>
        <v/>
      </c>
      <c r="I89" s="47">
        <f>IF('Rates Tracker'!$A88="","",'Rates Tracker'!$R88)</f>
        <v/>
      </c>
      <c r="K89" s="48">
        <f>IF('Rates Tracker'!$A88="","",'Rates Tracker'!$F88)</f>
        <v/>
      </c>
      <c r="L89" s="47">
        <f>IF('Rates Tracker'!$A88="","",'Rates Tracker'!$S88)</f>
        <v/>
      </c>
    </row>
    <row r="90">
      <c r="G90" s="46">
        <f>IF('Rates Tracker'!$A89="","",'Rates Tracker'!$A89)</f>
        <v/>
      </c>
      <c r="H90" s="47">
        <f>IF('Rates Tracker'!$A89="","",'Rates Tracker'!$L89)</f>
        <v/>
      </c>
      <c r="I90" s="47">
        <f>IF('Rates Tracker'!$A89="","",'Rates Tracker'!$R89)</f>
        <v/>
      </c>
      <c r="K90" s="48">
        <f>IF('Rates Tracker'!$A89="","",'Rates Tracker'!$F89)</f>
        <v/>
      </c>
      <c r="L90" s="47">
        <f>IF('Rates Tracker'!$A89="","",'Rates Tracker'!$S89)</f>
        <v/>
      </c>
    </row>
    <row r="91">
      <c r="G91" s="46">
        <f>IF('Rates Tracker'!$A90="","",'Rates Tracker'!$A90)</f>
        <v/>
      </c>
      <c r="H91" s="47">
        <f>IF('Rates Tracker'!$A90="","",'Rates Tracker'!$L90)</f>
        <v/>
      </c>
      <c r="I91" s="47">
        <f>IF('Rates Tracker'!$A90="","",'Rates Tracker'!$R90)</f>
        <v/>
      </c>
      <c r="K91" s="48">
        <f>IF('Rates Tracker'!$A90="","",'Rates Tracker'!$F90)</f>
        <v/>
      </c>
      <c r="L91" s="47">
        <f>IF('Rates Tracker'!$A90="","",'Rates Tracker'!$S90)</f>
        <v/>
      </c>
    </row>
    <row r="92">
      <c r="G92" s="46">
        <f>IF('Rates Tracker'!$A91="","",'Rates Tracker'!$A91)</f>
        <v/>
      </c>
      <c r="H92" s="47">
        <f>IF('Rates Tracker'!$A91="","",'Rates Tracker'!$L91)</f>
        <v/>
      </c>
      <c r="I92" s="47">
        <f>IF('Rates Tracker'!$A91="","",'Rates Tracker'!$R91)</f>
        <v/>
      </c>
      <c r="K92" s="48">
        <f>IF('Rates Tracker'!$A91="","",'Rates Tracker'!$F91)</f>
        <v/>
      </c>
      <c r="L92" s="47">
        <f>IF('Rates Tracker'!$A91="","",'Rates Tracker'!$S91)</f>
        <v/>
      </c>
    </row>
    <row r="93">
      <c r="G93" s="46">
        <f>IF('Rates Tracker'!$A92="","",'Rates Tracker'!$A92)</f>
        <v/>
      </c>
      <c r="H93" s="47">
        <f>IF('Rates Tracker'!$A92="","",'Rates Tracker'!$L92)</f>
        <v/>
      </c>
      <c r="I93" s="47">
        <f>IF('Rates Tracker'!$A92="","",'Rates Tracker'!$R92)</f>
        <v/>
      </c>
      <c r="K93" s="48">
        <f>IF('Rates Tracker'!$A92="","",'Rates Tracker'!$F92)</f>
        <v/>
      </c>
      <c r="L93" s="47">
        <f>IF('Rates Tracker'!$A92="","",'Rates Tracker'!$S92)</f>
        <v/>
      </c>
    </row>
    <row r="94">
      <c r="G94" s="46">
        <f>IF('Rates Tracker'!$A93="","",'Rates Tracker'!$A93)</f>
        <v/>
      </c>
      <c r="H94" s="47">
        <f>IF('Rates Tracker'!$A93="","",'Rates Tracker'!$L93)</f>
        <v/>
      </c>
      <c r="I94" s="47">
        <f>IF('Rates Tracker'!$A93="","",'Rates Tracker'!$R93)</f>
        <v/>
      </c>
      <c r="K94" s="48">
        <f>IF('Rates Tracker'!$A93="","",'Rates Tracker'!$F93)</f>
        <v/>
      </c>
      <c r="L94" s="47">
        <f>IF('Rates Tracker'!$A93="","",'Rates Tracker'!$S93)</f>
        <v/>
      </c>
    </row>
    <row r="95">
      <c r="G95" s="46">
        <f>IF('Rates Tracker'!$A94="","",'Rates Tracker'!$A94)</f>
        <v/>
      </c>
      <c r="H95" s="47">
        <f>IF('Rates Tracker'!$A94="","",'Rates Tracker'!$L94)</f>
        <v/>
      </c>
      <c r="I95" s="47">
        <f>IF('Rates Tracker'!$A94="","",'Rates Tracker'!$R94)</f>
        <v/>
      </c>
      <c r="K95" s="48">
        <f>IF('Rates Tracker'!$A94="","",'Rates Tracker'!$F94)</f>
        <v/>
      </c>
      <c r="L95" s="47">
        <f>IF('Rates Tracker'!$A94="","",'Rates Tracker'!$S94)</f>
        <v/>
      </c>
    </row>
    <row r="96">
      <c r="G96" s="46">
        <f>IF('Rates Tracker'!$A95="","",'Rates Tracker'!$A95)</f>
        <v/>
      </c>
      <c r="H96" s="47">
        <f>IF('Rates Tracker'!$A95="","",'Rates Tracker'!$L95)</f>
        <v/>
      </c>
      <c r="I96" s="47">
        <f>IF('Rates Tracker'!$A95="","",'Rates Tracker'!$R95)</f>
        <v/>
      </c>
      <c r="K96" s="48">
        <f>IF('Rates Tracker'!$A95="","",'Rates Tracker'!$F95)</f>
        <v/>
      </c>
      <c r="L96" s="47">
        <f>IF('Rates Tracker'!$A95="","",'Rates Tracker'!$S95)</f>
        <v/>
      </c>
    </row>
    <row r="97">
      <c r="G97" s="46">
        <f>IF('Rates Tracker'!$A96="","",'Rates Tracker'!$A96)</f>
        <v/>
      </c>
      <c r="H97" s="47">
        <f>IF('Rates Tracker'!$A96="","",'Rates Tracker'!$L96)</f>
        <v/>
      </c>
      <c r="I97" s="47">
        <f>IF('Rates Tracker'!$A96="","",'Rates Tracker'!$R96)</f>
        <v/>
      </c>
      <c r="K97" s="48">
        <f>IF('Rates Tracker'!$A96="","",'Rates Tracker'!$F96)</f>
        <v/>
      </c>
      <c r="L97" s="47">
        <f>IF('Rates Tracker'!$A96="","",'Rates Tracker'!$S96)</f>
        <v/>
      </c>
    </row>
    <row r="98">
      <c r="G98" s="46">
        <f>IF('Rates Tracker'!$A97="","",'Rates Tracker'!$A97)</f>
        <v/>
      </c>
      <c r="H98" s="47">
        <f>IF('Rates Tracker'!$A97="","",'Rates Tracker'!$L97)</f>
        <v/>
      </c>
      <c r="I98" s="47">
        <f>IF('Rates Tracker'!$A97="","",'Rates Tracker'!$R97)</f>
        <v/>
      </c>
      <c r="K98" s="48">
        <f>IF('Rates Tracker'!$A97="","",'Rates Tracker'!$F97)</f>
        <v/>
      </c>
      <c r="L98" s="47">
        <f>IF('Rates Tracker'!$A97="","",'Rates Tracker'!$S97)</f>
        <v/>
      </c>
    </row>
    <row r="99">
      <c r="G99" s="46">
        <f>IF('Rates Tracker'!$A98="","",'Rates Tracker'!$A98)</f>
        <v/>
      </c>
      <c r="H99" s="47">
        <f>IF('Rates Tracker'!$A98="","",'Rates Tracker'!$L98)</f>
        <v/>
      </c>
      <c r="I99" s="47">
        <f>IF('Rates Tracker'!$A98="","",'Rates Tracker'!$R98)</f>
        <v/>
      </c>
      <c r="K99" s="48">
        <f>IF('Rates Tracker'!$A98="","",'Rates Tracker'!$F98)</f>
        <v/>
      </c>
      <c r="L99" s="47">
        <f>IF('Rates Tracker'!$A98="","",'Rates Tracker'!$S98)</f>
        <v/>
      </c>
    </row>
    <row r="100">
      <c r="G100" s="46">
        <f>IF('Rates Tracker'!$A99="","",'Rates Tracker'!$A99)</f>
        <v/>
      </c>
      <c r="H100" s="47">
        <f>IF('Rates Tracker'!$A99="","",'Rates Tracker'!$L99)</f>
        <v/>
      </c>
      <c r="I100" s="47">
        <f>IF('Rates Tracker'!$A99="","",'Rates Tracker'!$R99)</f>
        <v/>
      </c>
      <c r="K100" s="48">
        <f>IF('Rates Tracker'!$A99="","",'Rates Tracker'!$F99)</f>
        <v/>
      </c>
      <c r="L100" s="47">
        <f>IF('Rates Tracker'!$A99="","",'Rates Tracker'!$S99)</f>
        <v/>
      </c>
    </row>
    <row r="101">
      <c r="G101" s="46">
        <f>IF('Rates Tracker'!$A100="","",'Rates Tracker'!$A100)</f>
        <v/>
      </c>
      <c r="H101" s="47">
        <f>IF('Rates Tracker'!$A100="","",'Rates Tracker'!$L100)</f>
        <v/>
      </c>
      <c r="I101" s="47">
        <f>IF('Rates Tracker'!$A100="","",'Rates Tracker'!$R100)</f>
        <v/>
      </c>
      <c r="K101" s="48">
        <f>IF('Rates Tracker'!$A100="","",'Rates Tracker'!$F100)</f>
        <v/>
      </c>
      <c r="L101" s="47">
        <f>IF('Rates Tracker'!$A100="","",'Rates Tracker'!$S100)</f>
        <v/>
      </c>
    </row>
    <row r="102">
      <c r="G102" s="46">
        <f>IF('Rates Tracker'!$A101="","",'Rates Tracker'!$A101)</f>
        <v/>
      </c>
      <c r="H102" s="47">
        <f>IF('Rates Tracker'!$A101="","",'Rates Tracker'!$L101)</f>
        <v/>
      </c>
      <c r="I102" s="47">
        <f>IF('Rates Tracker'!$A101="","",'Rates Tracker'!$R101)</f>
        <v/>
      </c>
      <c r="K102" s="48">
        <f>IF('Rates Tracker'!$A101="","",'Rates Tracker'!$F101)</f>
        <v/>
      </c>
      <c r="L102" s="47">
        <f>IF('Rates Tracker'!$A101="","",'Rates Tracker'!$S101)</f>
        <v/>
      </c>
    </row>
  </sheetData>
  <mergeCells count="1">
    <mergeCell ref="A1:O1"/>
  </mergeCells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9"/>
  <sheetViews>
    <sheetView showGridLines="0" zoomScale="80" zoomScaleNormal="80" workbookViewId="0">
      <selection activeCell="A1" sqref="A1"/>
    </sheetView>
  </sheetViews>
  <sheetFormatPr baseColWidth="8" defaultRowHeight="15"/>
  <cols>
    <col width="33.68" customWidth="1" min="1" max="1"/>
    <col width="105" customWidth="1" min="2" max="2"/>
    <col width="4" customWidth="1" min="3" max="3"/>
    <col width="4" customWidth="1" min="4" max="4"/>
    <col width="4" customWidth="1" min="5" max="5"/>
    <col width="4" customWidth="1" min="6" max="6"/>
  </cols>
  <sheetData>
    <row r="1" ht="30" customHeight="1">
      <c r="A1" s="39" t="inlineStr">
        <is>
          <t>Council Rates Payment Tracker – Instructions</t>
        </is>
      </c>
      <c r="B1" s="28" t="n"/>
      <c r="C1" s="28" t="n"/>
      <c r="D1" s="28" t="n"/>
      <c r="E1" s="28" t="n"/>
      <c r="F1" s="29" t="n"/>
    </row>
    <row r="2"/>
    <row r="3" ht="42" customHeight="1">
      <c r="A3" s="55" t="inlineStr">
        <is>
          <t>Rates Tracker</t>
        </is>
      </c>
      <c r="B3" s="56" t="inlineStr">
        <is>
          <t>Enter one row for each residential or investment property. Pale yellow cells are editable. Grey cells calculate totals, instalments, payment activity, balances and payment status.</t>
        </is>
      </c>
    </row>
    <row r="4" ht="42" customHeight="1">
      <c r="A4" s="55" t="inlineStr">
        <is>
          <t>Payments</t>
        </is>
      </c>
      <c r="B4" s="57" t="inlineStr">
        <is>
          <t>Record each individual council rates payment. Select the Property ID, enter the payment details and reconciliation result. The Ratepayer Name helper column is filled using a lookup from Rates Tracker.</t>
        </is>
      </c>
    </row>
    <row r="5" ht="42" customHeight="1">
      <c r="A5" s="55" t="inlineStr">
        <is>
          <t>Dashboard</t>
        </is>
      </c>
      <c r="B5" s="56" t="inlineStr">
        <is>
          <t>Review total annual charges, payments, outstanding balances, collection percentage and account status. Charts use the full prepared operating range and leave blank prepared rows out of view.</t>
        </is>
      </c>
    </row>
    <row r="6" ht="42" customHeight="1">
      <c r="A6" s="55" t="inlineStr">
        <is>
          <t>Payment status</t>
        </is>
      </c>
      <c r="B6" s="57" t="inlineStr">
        <is>
          <t>Paid means no balance remains. Overdue means a positive balance remains after the Next Due Date. Part-paid means some payment has been received before the due date. Due means payment is outstanding but not overdue.</t>
        </is>
      </c>
    </row>
    <row r="7" ht="42" customHeight="1">
      <c r="A7" s="55" t="inlineStr">
        <is>
          <t>GST note</t>
        </is>
      </c>
      <c r="B7" s="56" t="inlineStr">
        <is>
          <t>Council rates and waste charges are generally GST-free. Confirm GST treatment with your council or tax adviser. This workbook is a tracking aid and is not an official council notice.</t>
        </is>
      </c>
    </row>
    <row r="8" ht="42" customHeight="1">
      <c r="A8" s="55" t="inlineStr">
        <is>
          <t>Prepared rows</t>
        </is>
      </c>
      <c r="B8" s="57" t="inlineStr">
        <is>
          <t>Rates Tracker and Payments each include 100 prepared rows. Add new properties and payment records within the prepared range to retain formulas, validations, formatting and dashboard reporting.</t>
        </is>
      </c>
    </row>
    <row r="9" ht="42" customHeight="1">
      <c r="A9" s="55" t="inlineStr">
        <is>
          <t>Good practice</t>
        </is>
      </c>
      <c r="B9" s="56" t="inlineStr">
        <is>
          <t>Retain council notices and payment receipts separately, reconcile payments promptly and confirm due dates, instalment arrangements and payment methods with the relevant council.</t>
        </is>
      </c>
    </row>
  </sheetData>
  <mergeCells count="1">
    <mergeCell ref="A1:F1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2026-09-23T15:19:05Z</dcterms:created>
  <dcterms:modified xmlns:dcterms="http://purl.org/dc/terms/" xmlns:xsi="http://www.w3.org/2001/XMLSchema-instance" xsi:type="dcterms:W3CDTF">2026-09-23T15:19:05Z</dcterms:modified>
</cp:coreProperties>
</file>