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 Comparison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'Quote Comparison'!$A$1:$W$110</definedName>
    <definedName name="_xlnm.Print_Area" localSheetId="0">'Quote Comparison'!$A$1:$W$21</definedName>
    <definedName name="_xlnm.Print_Area" localSheetId="1">'Summary Dashboard'!$A$1:$P$43</definedName>
    <definedName name="_xlnm.Print_Area" localSheetId="2">'Instructions'!$A$1:$B$13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$#,##0.00"/>
    <numFmt numFmtId="166" formatCode="0.0%"/>
    <numFmt numFmtId="167" formatCode="0.00&quot;%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"/>
      <i val="1"/>
      <color rgb="00374151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1E293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7" borderId="0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167" fontId="2" fillId="4" borderId="1" applyAlignment="1" pivotButton="0" quotePrefix="0" xfId="0">
      <alignment horizontal="center" vertical="center"/>
    </xf>
    <xf numFmtId="0" fontId="5" fillId="7" borderId="0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10" fontId="2" fillId="3" borderId="1" applyAlignment="1" pivotButton="0" quotePrefix="0" xfId="0">
      <alignment horizontal="center" vertical="center" wrapText="1"/>
    </xf>
    <xf numFmtId="10" fontId="2" fillId="5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Payable by Insurer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'Quote Comparison'!Q1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'Quote Comparison'!$K$2:$K$110</f>
            </numRef>
          </cat>
          <val>
            <numRef>
              <f>'Quote Comparison'!$Q$2:$Q$110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Insurer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Payable (AUD)</a:t>
                </a:r>
              </a:p>
            </rich>
          </tx>
        </title>
        <numFmt formatCode="&lt;openpyxl.chart.data_source.NumFmt object&gt;&#10;Parameters:&#10;formatCode='$#,##0.00', sourceLinked=False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Total Payable by State or Territory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Dashboard'!C13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'Summary Dashboard'!$A$14:$A$20</f>
            </numRef>
          </cat>
          <val>
            <numRef>
              <f>'Summary Dashboard'!$C$14:$C$20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Total Payable (AUD)</a:t>
                </a:r>
              </a:p>
            </rich>
          </tx>
        </title>
        <numFmt formatCode="$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State/Territory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112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16" customWidth="1" min="4" max="4"/>
    <col width="16" customWidth="1" min="5" max="5"/>
    <col width="19" customWidth="1" min="6" max="6"/>
    <col width="15" customWidth="1" min="7" max="7"/>
    <col width="16" customWidth="1" min="8" max="8"/>
    <col width="12.36" customWidth="1" min="9" max="9"/>
    <col width="18" customWidth="1" min="10" max="10"/>
    <col width="15" customWidth="1" min="11" max="11"/>
    <col width="18.6" customWidth="1" min="12" max="12"/>
    <col width="17" customWidth="1" min="13" max="13"/>
    <col width="18" customWidth="1" min="14" max="14"/>
    <col width="12" customWidth="1" min="15" max="15"/>
    <col width="13" customWidth="1" min="16" max="16"/>
    <col width="16" customWidth="1" min="17" max="17"/>
    <col width="17.04" customWidth="1" min="18" max="18"/>
    <col width="16" customWidth="1" min="19" max="19"/>
    <col width="16" customWidth="1" min="20" max="20"/>
    <col width="12" customWidth="1" min="21" max="21"/>
    <col width="15" customWidth="1" min="22" max="22"/>
    <col width="42" customWidth="1" min="23" max="23"/>
  </cols>
  <sheetData>
    <row r="1" ht="34" customHeight="1">
      <c r="A1" s="28" t="inlineStr">
        <is>
          <t>Quote ID</t>
        </is>
      </c>
      <c r="B1" s="28" t="inlineStr">
        <is>
          <t>Quote Date</t>
        </is>
      </c>
      <c r="C1" s="28" t="inlineStr">
        <is>
          <t>Customer Name</t>
        </is>
      </c>
      <c r="D1" s="28" t="inlineStr">
        <is>
          <t>City</t>
        </is>
      </c>
      <c r="E1" s="28" t="inlineStr">
        <is>
          <t>State/Territory</t>
        </is>
      </c>
      <c r="F1" s="28" t="inlineStr">
        <is>
          <t>Vehicle Registration</t>
        </is>
      </c>
      <c r="G1" s="28" t="inlineStr">
        <is>
          <t>Vehicle Make</t>
        </is>
      </c>
      <c r="H1" s="28" t="inlineStr">
        <is>
          <t>Vehicle Model</t>
        </is>
      </c>
      <c r="I1" s="28" t="inlineStr">
        <is>
          <t>Vehicle Year</t>
        </is>
      </c>
      <c r="J1" s="28" t="inlineStr">
        <is>
          <t>Vehicle Type</t>
        </is>
      </c>
      <c r="K1" s="28" t="inlineStr">
        <is>
          <t>Insurer</t>
        </is>
      </c>
      <c r="L1" s="28" t="inlineStr">
        <is>
          <t>Policy Term (months)</t>
        </is>
      </c>
      <c r="M1" s="28" t="inlineStr">
        <is>
          <t>Base CTP Premium</t>
        </is>
      </c>
      <c r="N1" s="28" t="inlineStr">
        <is>
          <t>Government Charges</t>
        </is>
      </c>
      <c r="O1" s="28" t="inlineStr">
        <is>
          <t>GST</t>
        </is>
      </c>
      <c r="P1" s="28" t="inlineStr">
        <is>
          <t>Discounts</t>
        </is>
      </c>
      <c r="Q1" s="28" t="inlineStr">
        <is>
          <t>Total Payable</t>
        </is>
      </c>
      <c r="R1" s="28" t="inlineStr">
        <is>
          <t>Monthly Equivalent</t>
        </is>
      </c>
      <c r="S1" s="28" t="inlineStr">
        <is>
          <t>Cover Start Date</t>
        </is>
      </c>
      <c r="T1" s="28" t="inlineStr">
        <is>
          <t>Cover End Date</t>
        </is>
      </c>
      <c r="U1" s="28" t="inlineStr">
        <is>
          <t>Price Rank</t>
        </is>
      </c>
      <c r="V1" s="28" t="inlineStr">
        <is>
          <t>Recommended?</t>
        </is>
      </c>
      <c r="W1" s="28" t="inlineStr">
        <is>
          <t>Notes</t>
        </is>
      </c>
    </row>
    <row r="2">
      <c r="A2" s="2" t="inlineStr">
        <is>
          <t>CTP-26001</t>
        </is>
      </c>
      <c r="B2" s="22" t="n">
        <v>46204</v>
      </c>
      <c r="C2" s="4" t="inlineStr">
        <is>
          <t>Jack</t>
        </is>
      </c>
      <c r="D2" s="4" t="inlineStr">
        <is>
          <t>Sydney</t>
        </is>
      </c>
      <c r="E2" s="2" t="inlineStr">
        <is>
          <t>NSW</t>
        </is>
      </c>
      <c r="F2" s="4" t="inlineStr">
        <is>
          <t>JCK26N</t>
        </is>
      </c>
      <c r="G2" s="4" t="inlineStr">
        <is>
          <t>Toyota</t>
        </is>
      </c>
      <c r="H2" s="4" t="inlineStr">
        <is>
          <t>Corolla</t>
        </is>
      </c>
      <c r="I2" s="2" t="n">
        <v>2026</v>
      </c>
      <c r="J2" s="2" t="inlineStr">
        <is>
          <t>Passenger</t>
        </is>
      </c>
      <c r="K2" s="4" t="inlineStr">
        <is>
          <t>NRMA</t>
        </is>
      </c>
      <c r="L2" s="2" t="n">
        <v>12</v>
      </c>
      <c r="M2" s="23" t="n">
        <v>560</v>
      </c>
      <c r="N2" s="23" t="n">
        <v>80</v>
      </c>
      <c r="O2" s="24">
        <f>IF(OR(A2="",M2=""),"",ROUND((M2+N2-P2)*10%,2))</f>
        <v/>
      </c>
      <c r="P2" s="29" t="n">
        <v>30</v>
      </c>
      <c r="Q2" s="24">
        <f>IF(OR(A2="",M2=""),"",ROUND(M2+N2+O2-P2,2))</f>
        <v/>
      </c>
      <c r="R2" s="24">
        <f>IF(OR(A2="",Q2=""),"",IF(L2&gt;0,Q2/L2,0))</f>
        <v/>
      </c>
      <c r="S2" s="22" t="n">
        <v>46204</v>
      </c>
      <c r="T2" s="22" t="n">
        <v>46568</v>
      </c>
      <c r="U2" s="7">
        <f>IF(OR(A2="",Q2=""),"",RANK(Q2,$Q$2:$Q$110,1))</f>
        <v/>
      </c>
      <c r="V2" s="8">
        <f>IF(OR(A2="",Q2=""),"",IF(AND(COUNTIFS($E$2:$E$110,E2,$Q$2:$Q$110,"&lt;"&amp;Q2,$Q$2:$Q$110,"&gt;0")=0,L2=12),"Yes","Review"))</f>
        <v/>
      </c>
      <c r="W2" s="4" t="inlineStr">
        <is>
          <t>Annual NSW Green Slip quote; confirm final insurer terms.</t>
        </is>
      </c>
    </row>
    <row r="3">
      <c r="A3" s="2" t="inlineStr">
        <is>
          <t>CTP-26002</t>
        </is>
      </c>
      <c r="B3" s="22" t="n">
        <v>46215</v>
      </c>
      <c r="C3" s="4" t="inlineStr">
        <is>
          <t>Olivia</t>
        </is>
      </c>
      <c r="D3" s="4" t="inlineStr">
        <is>
          <t>Melbourne</t>
        </is>
      </c>
      <c r="E3" s="2" t="inlineStr">
        <is>
          <t>VIC</t>
        </is>
      </c>
      <c r="F3" s="4" t="inlineStr">
        <is>
          <t>OLV26V</t>
        </is>
      </c>
      <c r="G3" s="4" t="inlineStr">
        <is>
          <t>Mazda</t>
        </is>
      </c>
      <c r="H3" s="4" t="inlineStr">
        <is>
          <t>CX-5</t>
        </is>
      </c>
      <c r="I3" s="2" t="n">
        <v>2026</v>
      </c>
      <c r="J3" s="2" t="inlineStr">
        <is>
          <t>SUV</t>
        </is>
      </c>
      <c r="K3" s="4" t="inlineStr">
        <is>
          <t>Allianz</t>
        </is>
      </c>
      <c r="L3" s="2" t="n">
        <v>12</v>
      </c>
      <c r="M3" s="23" t="n">
        <v>650</v>
      </c>
      <c r="N3" s="23" t="n">
        <v>95</v>
      </c>
      <c r="O3" s="25">
        <f>IF(OR(A3="",M3=""),"",ROUND((M3+N3-P3)*10%,2))</f>
        <v/>
      </c>
      <c r="P3" s="29" t="n">
        <v>25</v>
      </c>
      <c r="Q3" s="25">
        <f>IF(OR(A3="",M3=""),"",ROUND(M3+N3+O3-P3,2))</f>
        <v/>
      </c>
      <c r="R3" s="25">
        <f>IF(OR(A3="",Q3=""),"",IF(L3&gt;0,Q3/L3,0))</f>
        <v/>
      </c>
      <c r="S3" s="22" t="n">
        <v>46218</v>
      </c>
      <c r="T3" s="22" t="n">
        <v>46582</v>
      </c>
      <c r="U3" s="10">
        <f>IF(OR(A3="",Q3=""),"",RANK(Q3,$Q$2:$Q$110,1))</f>
        <v/>
      </c>
      <c r="V3" s="11">
        <f>IF(OR(A3="",Q3=""),"",IF(AND(COUNTIFS($E$2:$E$110,E3,$Q$2:$Q$110,"&lt;"&amp;Q3,$Q$2:$Q$110,"&gt;0")=0,L3=12),"Yes","Review"))</f>
        <v/>
      </c>
      <c r="W3" s="4" t="inlineStr">
        <is>
          <t>Victorian CTP arrangement; confirm scheme and payment conditions.</t>
        </is>
      </c>
    </row>
    <row r="4">
      <c r="A4" s="2" t="inlineStr">
        <is>
          <t>CTP-26003</t>
        </is>
      </c>
      <c r="B4" s="22" t="n">
        <v>46228</v>
      </c>
      <c r="C4" s="4" t="inlineStr">
        <is>
          <t>Liam</t>
        </is>
      </c>
      <c r="D4" s="4" t="inlineStr">
        <is>
          <t>Brisbane</t>
        </is>
      </c>
      <c r="E4" s="2" t="inlineStr">
        <is>
          <t>QLD</t>
        </is>
      </c>
      <c r="F4" s="4" t="inlineStr">
        <is>
          <t>LIM26Q</t>
        </is>
      </c>
      <c r="G4" s="4" t="inlineStr">
        <is>
          <t>Hyundai</t>
        </is>
      </c>
      <c r="H4" s="4" t="inlineStr">
        <is>
          <t>i30</t>
        </is>
      </c>
      <c r="I4" s="2" t="n">
        <v>2026</v>
      </c>
      <c r="J4" s="2" t="inlineStr">
        <is>
          <t>Passenger</t>
        </is>
      </c>
      <c r="K4" s="4" t="inlineStr">
        <is>
          <t>Suncorp</t>
        </is>
      </c>
      <c r="L4" s="2" t="n">
        <v>12</v>
      </c>
      <c r="M4" s="23" t="n">
        <v>470</v>
      </c>
      <c r="N4" s="23" t="n">
        <v>75</v>
      </c>
      <c r="O4" s="24">
        <f>IF(OR(A4="",M4=""),"",ROUND((M4+N4-P4)*10%,2))</f>
        <v/>
      </c>
      <c r="P4" s="29" t="n">
        <v>20</v>
      </c>
      <c r="Q4" s="24">
        <f>IF(OR(A4="",M4=""),"",ROUND(M4+N4+O4-P4,2))</f>
        <v/>
      </c>
      <c r="R4" s="24">
        <f>IF(OR(A4="",Q4=""),"",IF(L4&gt;0,Q4/L4,0))</f>
        <v/>
      </c>
      <c r="S4" s="22" t="n">
        <v>46235</v>
      </c>
      <c r="T4" s="22" t="n">
        <v>46599</v>
      </c>
      <c r="U4" s="7">
        <f>IF(OR(A4="",Q4=""),"",RANK(Q4,$Q$2:$Q$110,1))</f>
        <v/>
      </c>
      <c r="V4" s="8">
        <f>IF(OR(A4="",Q4=""),"",IF(AND(COUNTIFS($E$2:$E$110,E4,$Q$2:$Q$110,"&lt;"&amp;Q4,$Q$2:$Q$110,"&gt;0")=0,L4=12),"Yes","Review"))</f>
        <v/>
      </c>
      <c r="W4" s="4" t="inlineStr">
        <is>
          <t>Queensland CTP quote; verify vehicle class and driver details.</t>
        </is>
      </c>
    </row>
    <row r="5">
      <c r="A5" s="2" t="inlineStr">
        <is>
          <t>CTP-26004</t>
        </is>
      </c>
      <c r="B5" s="22" t="n">
        <v>46240</v>
      </c>
      <c r="C5" s="4" t="inlineStr">
        <is>
          <t>Charlotte</t>
        </is>
      </c>
      <c r="D5" s="4" t="inlineStr">
        <is>
          <t>Perth</t>
        </is>
      </c>
      <c r="E5" s="2" t="inlineStr">
        <is>
          <t>WA</t>
        </is>
      </c>
      <c r="F5" s="4" t="inlineStr">
        <is>
          <t>CHA26W</t>
        </is>
      </c>
      <c r="G5" s="4" t="inlineStr">
        <is>
          <t>Ford</t>
        </is>
      </c>
      <c r="H5" s="4" t="inlineStr">
        <is>
          <t>Ranger</t>
        </is>
      </c>
      <c r="I5" s="2" t="n">
        <v>2026</v>
      </c>
      <c r="J5" s="2" t="inlineStr">
        <is>
          <t>Utility</t>
        </is>
      </c>
      <c r="K5" s="4" t="inlineStr">
        <is>
          <t>QBE</t>
        </is>
      </c>
      <c r="L5" s="2" t="n">
        <v>12</v>
      </c>
      <c r="M5" s="23" t="n">
        <v>710</v>
      </c>
      <c r="N5" s="23" t="n">
        <v>105</v>
      </c>
      <c r="O5" s="25">
        <f>IF(OR(A5="",M5=""),"",ROUND((M5+N5-P5)*10%,2))</f>
        <v/>
      </c>
      <c r="P5" s="29" t="n">
        <v>40</v>
      </c>
      <c r="Q5" s="25">
        <f>IF(OR(A5="",M5=""),"",ROUND(M5+N5+O5-P5,2))</f>
        <v/>
      </c>
      <c r="R5" s="25">
        <f>IF(OR(A5="",Q5=""),"",IF(L5&gt;0,Q5/L5,0))</f>
        <v/>
      </c>
      <c r="S5" s="22" t="n">
        <v>46244</v>
      </c>
      <c r="T5" s="22" t="n">
        <v>46608</v>
      </c>
      <c r="U5" s="10">
        <f>IF(OR(A5="",Q5=""),"",RANK(Q5,$Q$2:$Q$110,1))</f>
        <v/>
      </c>
      <c r="V5" s="11">
        <f>IF(OR(A5="",Q5=""),"",IF(AND(COUNTIFS($E$2:$E$110,E5,$Q$2:$Q$110,"&lt;"&amp;Q5,$Q$2:$Q$110,"&gt;0")=0,L5=12),"Yes","Review"))</f>
        <v/>
      </c>
      <c r="W5" s="4" t="inlineStr">
        <is>
          <t>Western Australian CTP quote; confirm registration-linked requirements.</t>
        </is>
      </c>
    </row>
    <row r="6">
      <c r="A6" s="2" t="inlineStr">
        <is>
          <t>CTP-26005</t>
        </is>
      </c>
      <c r="B6" s="22" t="n">
        <v>46253</v>
      </c>
      <c r="C6" s="4" t="inlineStr">
        <is>
          <t>Noah</t>
        </is>
      </c>
      <c r="D6" s="4" t="inlineStr">
        <is>
          <t>Adelaide</t>
        </is>
      </c>
      <c r="E6" s="2" t="inlineStr">
        <is>
          <t>SA</t>
        </is>
      </c>
      <c r="F6" s="4" t="inlineStr">
        <is>
          <t>NOA26S</t>
        </is>
      </c>
      <c r="G6" s="4" t="inlineStr">
        <is>
          <t>Kia</t>
        </is>
      </c>
      <c r="H6" s="4" t="inlineStr">
        <is>
          <t>Sportage</t>
        </is>
      </c>
      <c r="I6" s="2" t="n">
        <v>2026</v>
      </c>
      <c r="J6" s="2" t="inlineStr">
        <is>
          <t>SUV</t>
        </is>
      </c>
      <c r="K6" s="4" t="inlineStr">
        <is>
          <t>AAMI</t>
        </is>
      </c>
      <c r="L6" s="2" t="n">
        <v>12</v>
      </c>
      <c r="M6" s="23" t="n">
        <v>540</v>
      </c>
      <c r="N6" s="23" t="n">
        <v>85</v>
      </c>
      <c r="O6" s="24">
        <f>IF(OR(A6="",M6=""),"",ROUND((M6+N6-P6)*10%,2))</f>
        <v/>
      </c>
      <c r="P6" s="29" t="n">
        <v>15</v>
      </c>
      <c r="Q6" s="24">
        <f>IF(OR(A6="",M6=""),"",ROUND(M6+N6+O6-P6,2))</f>
        <v/>
      </c>
      <c r="R6" s="24">
        <f>IF(OR(A6="",Q6=""),"",IF(L6&gt;0,Q6/L6,0))</f>
        <v/>
      </c>
      <c r="S6" s="22" t="n">
        <v>46254</v>
      </c>
      <c r="T6" s="22" t="n">
        <v>46618</v>
      </c>
      <c r="U6" s="7">
        <f>IF(OR(A6="",Q6=""),"",RANK(Q6,$Q$2:$Q$110,1))</f>
        <v/>
      </c>
      <c r="V6" s="8">
        <f>IF(OR(A6="",Q6=""),"",IF(AND(COUNTIFS($E$2:$E$110,E6,$Q$2:$Q$110,"&lt;"&amp;Q6,$Q$2:$Q$110,"&gt;0")=0,L6=12),"Yes","Review"))</f>
        <v/>
      </c>
      <c r="W6" s="4" t="inlineStr">
        <is>
          <t>South Australian CTP quote; check insurer conditions.</t>
        </is>
      </c>
    </row>
    <row r="7">
      <c r="A7" s="2" t="inlineStr">
        <is>
          <t>CTP-26006</t>
        </is>
      </c>
      <c r="B7" s="22" t="n">
        <v>46265</v>
      </c>
      <c r="C7" s="4" t="inlineStr">
        <is>
          <t>Mia</t>
        </is>
      </c>
      <c r="D7" s="4" t="inlineStr">
        <is>
          <t>Gold Coast</t>
        </is>
      </c>
      <c r="E7" s="2" t="inlineStr">
        <is>
          <t>QLD</t>
        </is>
      </c>
      <c r="F7" s="4" t="inlineStr">
        <is>
          <t>MIA26Q</t>
        </is>
      </c>
      <c r="G7" s="4" t="inlineStr">
        <is>
          <t>Tesla</t>
        </is>
      </c>
      <c r="H7" s="4" t="inlineStr">
        <is>
          <t>Model 3</t>
        </is>
      </c>
      <c r="I7" s="2" t="n">
        <v>2026</v>
      </c>
      <c r="J7" s="2" t="inlineStr">
        <is>
          <t>Passenger</t>
        </is>
      </c>
      <c r="K7" s="4" t="inlineStr">
        <is>
          <t>Allianz</t>
        </is>
      </c>
      <c r="L7" s="2" t="n">
        <v>12</v>
      </c>
      <c r="M7" s="23" t="n">
        <v>500</v>
      </c>
      <c r="N7" s="23" t="n">
        <v>80</v>
      </c>
      <c r="O7" s="25">
        <f>IF(OR(A7="",M7=""),"",ROUND((M7+N7-P7)*10%,2))</f>
        <v/>
      </c>
      <c r="P7" s="29" t="n">
        <v>10</v>
      </c>
      <c r="Q7" s="25">
        <f>IF(OR(A7="",M7=""),"",ROUND(M7+N7+O7-P7,2))</f>
        <v/>
      </c>
      <c r="R7" s="25">
        <f>IF(OR(A7="",Q7=""),"",IF(L7&gt;0,Q7/L7,0))</f>
        <v/>
      </c>
      <c r="S7" s="22" t="n">
        <v>46266</v>
      </c>
      <c r="T7" s="22" t="n">
        <v>46630</v>
      </c>
      <c r="U7" s="10">
        <f>IF(OR(A7="",Q7=""),"",RANK(Q7,$Q$2:$Q$110,1))</f>
        <v/>
      </c>
      <c r="V7" s="11">
        <f>IF(OR(A7="",Q7=""),"",IF(AND(COUNTIFS($E$2:$E$110,E7,$Q$2:$Q$110,"&lt;"&amp;Q7,$Q$2:$Q$110,"&gt;0")=0,L7=12),"Yes","Review"))</f>
        <v/>
      </c>
      <c r="W7" s="4" t="inlineStr">
        <is>
          <t>Queensland comparison quote; review payment options and fees.</t>
        </is>
      </c>
    </row>
    <row r="8">
      <c r="A8" s="2" t="inlineStr">
        <is>
          <t>CTP-26007</t>
        </is>
      </c>
      <c r="B8" s="22" t="n">
        <v>46273</v>
      </c>
      <c r="C8" s="4" t="inlineStr">
        <is>
          <t>Ethan</t>
        </is>
      </c>
      <c r="D8" s="4" t="inlineStr">
        <is>
          <t>Newcastle</t>
        </is>
      </c>
      <c r="E8" s="2" t="inlineStr">
        <is>
          <t>NSW</t>
        </is>
      </c>
      <c r="F8" s="4" t="inlineStr">
        <is>
          <t>ETH26N</t>
        </is>
      </c>
      <c r="G8" s="4" t="inlineStr">
        <is>
          <t>Toyota</t>
        </is>
      </c>
      <c r="H8" s="4" t="inlineStr">
        <is>
          <t>Corolla</t>
        </is>
      </c>
      <c r="I8" s="2" t="n">
        <v>2026</v>
      </c>
      <c r="J8" s="2" t="inlineStr">
        <is>
          <t>Passenger</t>
        </is>
      </c>
      <c r="K8" s="4" t="inlineStr">
        <is>
          <t>NRMA</t>
        </is>
      </c>
      <c r="L8" s="2" t="n">
        <v>12</v>
      </c>
      <c r="M8" s="23" t="n">
        <v>590</v>
      </c>
      <c r="N8" s="23" t="n">
        <v>90</v>
      </c>
      <c r="O8" s="24">
        <f>IF(OR(A8="",M8=""),"",ROUND((M8+N8-P8)*10%,2))</f>
        <v/>
      </c>
      <c r="P8" s="29" t="n">
        <v>30</v>
      </c>
      <c r="Q8" s="24">
        <f>IF(OR(A8="",M8=""),"",ROUND(M8+N8+O8-P8,2))</f>
        <v/>
      </c>
      <c r="R8" s="24">
        <f>IF(OR(A8="",Q8=""),"",IF(L8&gt;0,Q8/L8,0))</f>
        <v/>
      </c>
      <c r="S8" s="22" t="n">
        <v>46275</v>
      </c>
      <c r="T8" s="22" t="n">
        <v>46639</v>
      </c>
      <c r="U8" s="7">
        <f>IF(OR(A8="",Q8=""),"",RANK(Q8,$Q$2:$Q$110,1))</f>
        <v/>
      </c>
      <c r="V8" s="8">
        <f>IF(OR(A8="",Q8=""),"",IF(AND(COUNTIFS($E$2:$E$110,E8,$Q$2:$Q$110,"&lt;"&amp;Q8,$Q$2:$Q$110,"&gt;0")=0,L8=12),"Yes","Review"))</f>
        <v/>
      </c>
      <c r="W8" s="4" t="inlineStr">
        <is>
          <t>NSW Green Slip quote; confirm registration and driver details.</t>
        </is>
      </c>
    </row>
    <row r="9">
      <c r="A9" s="2" t="inlineStr">
        <is>
          <t>CTP-26008</t>
        </is>
      </c>
      <c r="B9" s="22" t="n">
        <v>46281</v>
      </c>
      <c r="C9" s="4" t="inlineStr">
        <is>
          <t>Ruby</t>
        </is>
      </c>
      <c r="D9" s="4" t="inlineStr">
        <is>
          <t>Canberra</t>
        </is>
      </c>
      <c r="E9" s="2" t="inlineStr">
        <is>
          <t>ACT</t>
        </is>
      </c>
      <c r="F9" s="4" t="inlineStr">
        <is>
          <t>RBY26A</t>
        </is>
      </c>
      <c r="G9" s="4" t="inlineStr">
        <is>
          <t>Mazda</t>
        </is>
      </c>
      <c r="H9" s="4" t="inlineStr">
        <is>
          <t>CX-5</t>
        </is>
      </c>
      <c r="I9" s="2" t="n">
        <v>2026</v>
      </c>
      <c r="J9" s="2" t="inlineStr">
        <is>
          <t>SUV</t>
        </is>
      </c>
      <c r="K9" s="4" t="inlineStr">
        <is>
          <t>QBE</t>
        </is>
      </c>
      <c r="L9" s="2" t="n">
        <v>12</v>
      </c>
      <c r="M9" s="23" t="n">
        <v>760</v>
      </c>
      <c r="N9" s="23" t="n">
        <v>110</v>
      </c>
      <c r="O9" s="25">
        <f>IF(OR(A9="",M9=""),"",ROUND((M9+N9-P9)*10%,2))</f>
        <v/>
      </c>
      <c r="P9" s="29" t="n">
        <v>50</v>
      </c>
      <c r="Q9" s="25">
        <f>IF(OR(A9="",M9=""),"",ROUND(M9+N9+O9-P9,2))</f>
        <v/>
      </c>
      <c r="R9" s="25">
        <f>IF(OR(A9="",Q9=""),"",IF(L9&gt;0,Q9/L9,0))</f>
        <v/>
      </c>
      <c r="S9" s="22" t="n">
        <v>46283</v>
      </c>
      <c r="T9" s="22" t="n">
        <v>46647</v>
      </c>
      <c r="U9" s="10">
        <f>IF(OR(A9="",Q9=""),"",RANK(Q9,$Q$2:$Q$110,1))</f>
        <v/>
      </c>
      <c r="V9" s="11">
        <f>IF(OR(A9="",Q9=""),"",IF(AND(COUNTIFS($E$2:$E$110,E9,$Q$2:$Q$110,"&lt;"&amp;Q9,$Q$2:$Q$110,"&gt;0")=0,L9=12),"Yes","Review"))</f>
        <v/>
      </c>
      <c r="W9" s="4" t="inlineStr">
        <is>
          <t>ACT CTP quote; confirm scheme requirements before purchase.</t>
        </is>
      </c>
    </row>
    <row r="10">
      <c r="A10" s="2" t="inlineStr">
        <is>
          <t>CTP-26009</t>
        </is>
      </c>
      <c r="B10" s="22" t="n">
        <v>46288</v>
      </c>
      <c r="C10" s="4" t="inlineStr">
        <is>
          <t>Cooper</t>
        </is>
      </c>
      <c r="D10" s="4" t="inlineStr">
        <is>
          <t>Hobart</t>
        </is>
      </c>
      <c r="E10" s="2" t="inlineStr">
        <is>
          <t>TAS</t>
        </is>
      </c>
      <c r="F10" s="4" t="inlineStr">
        <is>
          <t>COP26T</t>
        </is>
      </c>
      <c r="G10" s="4" t="inlineStr">
        <is>
          <t>Hyundai</t>
        </is>
      </c>
      <c r="H10" s="4" t="inlineStr">
        <is>
          <t>i30</t>
        </is>
      </c>
      <c r="I10" s="2" t="n">
        <v>2026</v>
      </c>
      <c r="J10" s="2" t="inlineStr">
        <is>
          <t>Passenger</t>
        </is>
      </c>
      <c r="K10" s="4" t="inlineStr">
        <is>
          <t>Suncorp</t>
        </is>
      </c>
      <c r="L10" s="2" t="n">
        <v>12</v>
      </c>
      <c r="M10" s="23" t="n">
        <v>450</v>
      </c>
      <c r="N10" s="23" t="n">
        <v>70</v>
      </c>
      <c r="O10" s="24">
        <f>IF(OR(A10="",M10=""),"",ROUND((M10+N10-P10)*10%,2))</f>
        <v/>
      </c>
      <c r="P10" s="29" t="n">
        <v>15</v>
      </c>
      <c r="Q10" s="24">
        <f>IF(OR(A10="",M10=""),"",ROUND(M10+N10+O10-P10,2))</f>
        <v/>
      </c>
      <c r="R10" s="24">
        <f>IF(OR(A10="",Q10=""),"",IF(L10&gt;0,Q10/L10,0))</f>
        <v/>
      </c>
      <c r="S10" s="22" t="n">
        <v>46288</v>
      </c>
      <c r="T10" s="22" t="n">
        <v>46652</v>
      </c>
      <c r="U10" s="7">
        <f>IF(OR(A10="",Q10=""),"",RANK(Q10,$Q$2:$Q$110,1))</f>
        <v/>
      </c>
      <c r="V10" s="8">
        <f>IF(OR(A10="",Q10=""),"",IF(AND(COUNTIFS($E$2:$E$110,E10,$Q$2:$Q$110,"&lt;"&amp;Q10,$Q$2:$Q$110,"&gt;0")=0,L10=12),"Yes","Review"))</f>
        <v/>
      </c>
      <c r="W10" s="4" t="inlineStr">
        <is>
          <t>Tasmanian CTP quote; confirm current authority guidance.</t>
        </is>
      </c>
    </row>
    <row r="11">
      <c r="A11" s="2" t="n"/>
      <c r="B11" s="22" t="n"/>
      <c r="C11" s="4" t="n"/>
      <c r="D11" s="4" t="n"/>
      <c r="E11" s="2" t="n"/>
      <c r="F11" s="4" t="n"/>
      <c r="G11" s="4" t="n"/>
      <c r="H11" s="4" t="n"/>
      <c r="I11" s="2" t="n"/>
      <c r="J11" s="2" t="n"/>
      <c r="K11" s="4" t="n"/>
      <c r="L11" s="2" t="n"/>
      <c r="M11" s="23" t="n"/>
      <c r="N11" s="23" t="n"/>
      <c r="O11" s="25">
        <f>IF(OR(A11="",M11=""),"",ROUND((M11+N11-P11)*10%,2))</f>
        <v/>
      </c>
      <c r="P11" s="23" t="n"/>
      <c r="Q11" s="25">
        <f>IF(OR(A11="",M11=""),"",ROUND(M11+N11+O11-P11,2))</f>
        <v/>
      </c>
      <c r="R11" s="25">
        <f>IF(OR(A11="",Q11=""),"",IF(L11&gt;0,Q11/L11,0))</f>
        <v/>
      </c>
      <c r="S11" s="22" t="n"/>
      <c r="T11" s="22" t="n"/>
      <c r="U11" s="10">
        <f>IF(OR(A11="",Q11=""),"",RANK(Q11,$Q$2:$Q$110,1))</f>
        <v/>
      </c>
      <c r="V11" s="11">
        <f>IF(OR(A11="",Q11=""),"",IF(AND(COUNTIFS($E$2:$E$110,E11,$Q$2:$Q$110,"&lt;"&amp;Q11,$Q$2:$Q$110,"&gt;0")=0,L11=12),"Yes","Review"))</f>
        <v/>
      </c>
      <c r="W11" s="4" t="n"/>
    </row>
    <row r="12">
      <c r="A12" s="2" t="n"/>
      <c r="B12" s="22" t="n"/>
      <c r="C12" s="4" t="n"/>
      <c r="D12" s="4" t="n"/>
      <c r="E12" s="2" t="n"/>
      <c r="F12" s="4" t="n"/>
      <c r="G12" s="4" t="n"/>
      <c r="H12" s="4" t="n"/>
      <c r="I12" s="2" t="n"/>
      <c r="J12" s="2" t="n"/>
      <c r="K12" s="4" t="n"/>
      <c r="L12" s="2" t="n"/>
      <c r="M12" s="23" t="n"/>
      <c r="N12" s="23" t="n"/>
      <c r="O12" s="24">
        <f>IF(OR(A12="",M12=""),"",ROUND((M12+N12-P12)*10%,2))</f>
        <v/>
      </c>
      <c r="P12" s="23" t="n"/>
      <c r="Q12" s="24">
        <f>IF(OR(A12="",M12=""),"",ROUND(M12+N12+O12-P12,2))</f>
        <v/>
      </c>
      <c r="R12" s="24">
        <f>IF(OR(A12="",Q12=""),"",IF(L12&gt;0,Q12/L12,0))</f>
        <v/>
      </c>
      <c r="S12" s="22" t="n"/>
      <c r="T12" s="22" t="n"/>
      <c r="U12" s="7">
        <f>IF(OR(A12="",Q12=""),"",RANK(Q12,$Q$2:$Q$110,1))</f>
        <v/>
      </c>
      <c r="V12" s="8">
        <f>IF(OR(A12="",Q12=""),"",IF(AND(COUNTIFS($E$2:$E$110,E12,$Q$2:$Q$110,"&lt;"&amp;Q12,$Q$2:$Q$110,"&gt;0")=0,L12=12),"Yes","Review"))</f>
        <v/>
      </c>
      <c r="W12" s="4" t="n"/>
    </row>
    <row r="13">
      <c r="A13" s="2" t="n"/>
      <c r="B13" s="22" t="n"/>
      <c r="C13" s="4" t="n"/>
      <c r="D13" s="4" t="n"/>
      <c r="E13" s="2" t="n"/>
      <c r="F13" s="4" t="n"/>
      <c r="G13" s="4" t="n"/>
      <c r="H13" s="4" t="n"/>
      <c r="I13" s="2" t="n"/>
      <c r="J13" s="2" t="n"/>
      <c r="K13" s="4" t="n"/>
      <c r="L13" s="2" t="n"/>
      <c r="M13" s="23" t="n"/>
      <c r="N13" s="23" t="n"/>
      <c r="O13" s="25">
        <f>IF(OR(A13="",M13=""),"",ROUND((M13+N13-P13)*10%,2))</f>
        <v/>
      </c>
      <c r="P13" s="23" t="n"/>
      <c r="Q13" s="25">
        <f>IF(OR(A13="",M13=""),"",ROUND(M13+N13+O13-P13,2))</f>
        <v/>
      </c>
      <c r="R13" s="25">
        <f>IF(OR(A13="",Q13=""),"",IF(L13&gt;0,Q13/L13,0))</f>
        <v/>
      </c>
      <c r="S13" s="22" t="n"/>
      <c r="T13" s="22" t="n"/>
      <c r="U13" s="10">
        <f>IF(OR(A13="",Q13=""),"",RANK(Q13,$Q$2:$Q$110,1))</f>
        <v/>
      </c>
      <c r="V13" s="11">
        <f>IF(OR(A13="",Q13=""),"",IF(AND(COUNTIFS($E$2:$E$110,E13,$Q$2:$Q$110,"&lt;"&amp;Q13,$Q$2:$Q$110,"&gt;0")=0,L13=12),"Yes","Review"))</f>
        <v/>
      </c>
      <c r="W13" s="4" t="n"/>
    </row>
    <row r="14">
      <c r="A14" s="2" t="n"/>
      <c r="B14" s="22" t="n"/>
      <c r="C14" s="4" t="n"/>
      <c r="D14" s="4" t="n"/>
      <c r="E14" s="2" t="n"/>
      <c r="F14" s="4" t="n"/>
      <c r="G14" s="4" t="n"/>
      <c r="H14" s="4" t="n"/>
      <c r="I14" s="2" t="n"/>
      <c r="J14" s="2" t="n"/>
      <c r="K14" s="4" t="n"/>
      <c r="L14" s="2" t="n"/>
      <c r="M14" s="23" t="n"/>
      <c r="N14" s="23" t="n"/>
      <c r="O14" s="24">
        <f>IF(OR(A14="",M14=""),"",ROUND((M14+N14-P14)*10%,2))</f>
        <v/>
      </c>
      <c r="P14" s="23" t="n"/>
      <c r="Q14" s="24">
        <f>IF(OR(A14="",M14=""),"",ROUND(M14+N14+O14-P14,2))</f>
        <v/>
      </c>
      <c r="R14" s="24">
        <f>IF(OR(A14="",Q14=""),"",IF(L14&gt;0,Q14/L14,0))</f>
        <v/>
      </c>
      <c r="S14" s="22" t="n"/>
      <c r="T14" s="22" t="n"/>
      <c r="U14" s="7">
        <f>IF(OR(A14="",Q14=""),"",RANK(Q14,$Q$2:$Q$110,1))</f>
        <v/>
      </c>
      <c r="V14" s="8">
        <f>IF(OR(A14="",Q14=""),"",IF(AND(COUNTIFS($E$2:$E$110,E14,$Q$2:$Q$110,"&lt;"&amp;Q14,$Q$2:$Q$110,"&gt;0")=0,L14=12),"Yes","Review"))</f>
        <v/>
      </c>
      <c r="W14" s="4" t="n"/>
    </row>
    <row r="15">
      <c r="A15" s="2" t="n"/>
      <c r="B15" s="22" t="n"/>
      <c r="C15" s="4" t="n"/>
      <c r="D15" s="4" t="n"/>
      <c r="E15" s="2" t="n"/>
      <c r="F15" s="4" t="n"/>
      <c r="G15" s="4" t="n"/>
      <c r="H15" s="4" t="n"/>
      <c r="I15" s="2" t="n"/>
      <c r="J15" s="2" t="n"/>
      <c r="K15" s="4" t="n"/>
      <c r="L15" s="2" t="n"/>
      <c r="M15" s="23" t="n"/>
      <c r="N15" s="23" t="n"/>
      <c r="O15" s="25">
        <f>IF(OR(A15="",M15=""),"",ROUND((M15+N15-P15)*10%,2))</f>
        <v/>
      </c>
      <c r="P15" s="23" t="n"/>
      <c r="Q15" s="25">
        <f>IF(OR(A15="",M15=""),"",ROUND(M15+N15+O15-P15,2))</f>
        <v/>
      </c>
      <c r="R15" s="25">
        <f>IF(OR(A15="",Q15=""),"",IF(L15&gt;0,Q15/L15,0))</f>
        <v/>
      </c>
      <c r="S15" s="22" t="n"/>
      <c r="T15" s="22" t="n"/>
      <c r="U15" s="10">
        <f>IF(OR(A15="",Q15=""),"",RANK(Q15,$Q$2:$Q$110,1))</f>
        <v/>
      </c>
      <c r="V15" s="11">
        <f>IF(OR(A15="",Q15=""),"",IF(AND(COUNTIFS($E$2:$E$110,E15,$Q$2:$Q$110,"&lt;"&amp;Q15,$Q$2:$Q$110,"&gt;0")=0,L15=12),"Yes","Review"))</f>
        <v/>
      </c>
      <c r="W15" s="4" t="n"/>
    </row>
    <row r="16">
      <c r="A16" s="2" t="n"/>
      <c r="B16" s="22" t="n"/>
      <c r="C16" s="4" t="n"/>
      <c r="D16" s="4" t="n"/>
      <c r="E16" s="2" t="n"/>
      <c r="F16" s="4" t="n"/>
      <c r="G16" s="4" t="n"/>
      <c r="H16" s="4" t="n"/>
      <c r="I16" s="2" t="n"/>
      <c r="J16" s="2" t="n"/>
      <c r="K16" s="4" t="n"/>
      <c r="L16" s="2" t="n"/>
      <c r="M16" s="23" t="n"/>
      <c r="N16" s="23" t="n"/>
      <c r="O16" s="24">
        <f>IF(OR(A16="",M16=""),"",ROUND((M16+N16-P16)*10%,2))</f>
        <v/>
      </c>
      <c r="P16" s="23" t="n"/>
      <c r="Q16" s="24">
        <f>IF(OR(A16="",M16=""),"",ROUND(M16+N16+O16-P16,2))</f>
        <v/>
      </c>
      <c r="R16" s="24">
        <f>IF(OR(A16="",Q16=""),"",IF(L16&gt;0,Q16/L16,0))</f>
        <v/>
      </c>
      <c r="S16" s="22" t="n"/>
      <c r="T16" s="22" t="n"/>
      <c r="U16" s="7">
        <f>IF(OR(A16="",Q16=""),"",RANK(Q16,$Q$2:$Q$110,1))</f>
        <v/>
      </c>
      <c r="V16" s="8">
        <f>IF(OR(A16="",Q16=""),"",IF(AND(COUNTIFS($E$2:$E$110,E16,$Q$2:$Q$110,"&lt;"&amp;Q16,$Q$2:$Q$110,"&gt;0")=0,L16=12),"Yes","Review"))</f>
        <v/>
      </c>
      <c r="W16" s="4" t="n"/>
    </row>
    <row r="17">
      <c r="A17" s="2" t="n"/>
      <c r="B17" s="22" t="n"/>
      <c r="C17" s="4" t="n"/>
      <c r="D17" s="4" t="n"/>
      <c r="E17" s="2" t="n"/>
      <c r="F17" s="4" t="n"/>
      <c r="G17" s="4" t="n"/>
      <c r="H17" s="4" t="n"/>
      <c r="I17" s="2" t="n"/>
      <c r="J17" s="2" t="n"/>
      <c r="K17" s="4" t="n"/>
      <c r="L17" s="2" t="n"/>
      <c r="M17" s="23" t="n"/>
      <c r="N17" s="23" t="n"/>
      <c r="O17" s="25">
        <f>IF(OR(A17="",M17=""),"",ROUND((M17+N17-P17)*10%,2))</f>
        <v/>
      </c>
      <c r="P17" s="23" t="n"/>
      <c r="Q17" s="25">
        <f>IF(OR(A17="",M17=""),"",ROUND(M17+N17+O17-P17,2))</f>
        <v/>
      </c>
      <c r="R17" s="25">
        <f>IF(OR(A17="",Q17=""),"",IF(L17&gt;0,Q17/L17,0))</f>
        <v/>
      </c>
      <c r="S17" s="22" t="n"/>
      <c r="T17" s="22" t="n"/>
      <c r="U17" s="10">
        <f>IF(OR(A17="",Q17=""),"",RANK(Q17,$Q$2:$Q$110,1))</f>
        <v/>
      </c>
      <c r="V17" s="11">
        <f>IF(OR(A17="",Q17=""),"",IF(AND(COUNTIFS($E$2:$E$110,E17,$Q$2:$Q$110,"&lt;"&amp;Q17,$Q$2:$Q$110,"&gt;0")=0,L17=12),"Yes","Review"))</f>
        <v/>
      </c>
      <c r="W17" s="4" t="n"/>
    </row>
    <row r="18">
      <c r="A18" s="2" t="n"/>
      <c r="B18" s="22" t="n"/>
      <c r="C18" s="4" t="n"/>
      <c r="D18" s="4" t="n"/>
      <c r="E18" s="2" t="n"/>
      <c r="F18" s="4" t="n"/>
      <c r="G18" s="4" t="n"/>
      <c r="H18" s="4" t="n"/>
      <c r="I18" s="2" t="n"/>
      <c r="J18" s="2" t="n"/>
      <c r="K18" s="4" t="n"/>
      <c r="L18" s="2" t="n"/>
      <c r="M18" s="23" t="n"/>
      <c r="N18" s="23" t="n"/>
      <c r="O18" s="24">
        <f>IF(OR(A18="",M18=""),"",ROUND((M18+N18-P18)*10%,2))</f>
        <v/>
      </c>
      <c r="P18" s="23" t="n"/>
      <c r="Q18" s="24">
        <f>IF(OR(A18="",M18=""),"",ROUND(M18+N18+O18-P18,2))</f>
        <v/>
      </c>
      <c r="R18" s="24">
        <f>IF(OR(A18="",Q18=""),"",IF(L18&gt;0,Q18/L18,0))</f>
        <v/>
      </c>
      <c r="S18" s="22" t="n"/>
      <c r="T18" s="22" t="n"/>
      <c r="U18" s="7">
        <f>IF(OR(A18="",Q18=""),"",RANK(Q18,$Q$2:$Q$110,1))</f>
        <v/>
      </c>
      <c r="V18" s="8">
        <f>IF(OR(A18="",Q18=""),"",IF(AND(COUNTIFS($E$2:$E$110,E18,$Q$2:$Q$110,"&lt;"&amp;Q18,$Q$2:$Q$110,"&gt;0")=0,L18=12),"Yes","Review"))</f>
        <v/>
      </c>
      <c r="W18" s="4" t="n"/>
    </row>
    <row r="19">
      <c r="A19" s="2" t="n"/>
      <c r="B19" s="22" t="n"/>
      <c r="C19" s="4" t="n"/>
      <c r="D19" s="4" t="n"/>
      <c r="E19" s="2" t="n"/>
      <c r="F19" s="4" t="n"/>
      <c r="G19" s="4" t="n"/>
      <c r="H19" s="4" t="n"/>
      <c r="I19" s="2" t="n"/>
      <c r="J19" s="2" t="n"/>
      <c r="K19" s="4" t="n"/>
      <c r="L19" s="2" t="n"/>
      <c r="M19" s="23" t="n"/>
      <c r="N19" s="23" t="n"/>
      <c r="O19" s="25">
        <f>IF(OR(A19="",M19=""),"",ROUND((M19+N19-P19)*10%,2))</f>
        <v/>
      </c>
      <c r="P19" s="23" t="n"/>
      <c r="Q19" s="25">
        <f>IF(OR(A19="",M19=""),"",ROUND(M19+N19+O19-P19,2))</f>
        <v/>
      </c>
      <c r="R19" s="25">
        <f>IF(OR(A19="",Q19=""),"",IF(L19&gt;0,Q19/L19,0))</f>
        <v/>
      </c>
      <c r="S19" s="22" t="n"/>
      <c r="T19" s="22" t="n"/>
      <c r="U19" s="10">
        <f>IF(OR(A19="",Q19=""),"",RANK(Q19,$Q$2:$Q$110,1))</f>
        <v/>
      </c>
      <c r="V19" s="11">
        <f>IF(OR(A19="",Q19=""),"",IF(AND(COUNTIFS($E$2:$E$110,E19,$Q$2:$Q$110,"&lt;"&amp;Q19,$Q$2:$Q$110,"&gt;0")=0,L19=12),"Yes","Review"))</f>
        <v/>
      </c>
      <c r="W19" s="4" t="n"/>
    </row>
    <row r="20">
      <c r="A20" s="2" t="n"/>
      <c r="B20" s="22" t="n"/>
      <c r="C20" s="4" t="n"/>
      <c r="D20" s="4" t="n"/>
      <c r="E20" s="2" t="n"/>
      <c r="F20" s="4" t="n"/>
      <c r="G20" s="4" t="n"/>
      <c r="H20" s="4" t="n"/>
      <c r="I20" s="2" t="n"/>
      <c r="J20" s="2" t="n"/>
      <c r="K20" s="4" t="n"/>
      <c r="L20" s="2" t="n"/>
      <c r="M20" s="23" t="n"/>
      <c r="N20" s="23" t="n"/>
      <c r="O20" s="24">
        <f>IF(OR(A20="",M20=""),"",ROUND((M20+N20-P20)*10%,2))</f>
        <v/>
      </c>
      <c r="P20" s="23" t="n"/>
      <c r="Q20" s="24">
        <f>IF(OR(A20="",M20=""),"",ROUND(M20+N20+O20-P20,2))</f>
        <v/>
      </c>
      <c r="R20" s="24">
        <f>IF(OR(A20="",Q20=""),"",IF(L20&gt;0,Q20/L20,0))</f>
        <v/>
      </c>
      <c r="S20" s="22" t="n"/>
      <c r="T20" s="22" t="n"/>
      <c r="U20" s="7">
        <f>IF(OR(A20="",Q20=""),"",RANK(Q20,$Q$2:$Q$110,1))</f>
        <v/>
      </c>
      <c r="V20" s="8">
        <f>IF(OR(A20="",Q20=""),"",IF(AND(COUNTIFS($E$2:$E$110,E20,$Q$2:$Q$110,"&lt;"&amp;Q20,$Q$2:$Q$110,"&gt;0")=0,L20=12),"Yes","Review"))</f>
        <v/>
      </c>
      <c r="W20" s="4" t="n"/>
    </row>
    <row r="21">
      <c r="A21" s="2" t="n"/>
      <c r="B21" s="22" t="n"/>
      <c r="C21" s="4" t="n"/>
      <c r="D21" s="4" t="n"/>
      <c r="E21" s="2" t="n"/>
      <c r="F21" s="4" t="n"/>
      <c r="G21" s="4" t="n"/>
      <c r="H21" s="4" t="n"/>
      <c r="I21" s="2" t="n"/>
      <c r="J21" s="2" t="n"/>
      <c r="K21" s="4" t="n"/>
      <c r="L21" s="2" t="n"/>
      <c r="M21" s="23" t="n"/>
      <c r="N21" s="23" t="n"/>
      <c r="O21" s="25">
        <f>IF(OR(A21="",M21=""),"",ROUND((M21+N21-P21)*10%,2))</f>
        <v/>
      </c>
      <c r="P21" s="23" t="n"/>
      <c r="Q21" s="25">
        <f>IF(OR(A21="",M21=""),"",ROUND(M21+N21+O21-P21,2))</f>
        <v/>
      </c>
      <c r="R21" s="25">
        <f>IF(OR(A21="",Q21=""),"",IF(L21&gt;0,Q21/L21,0))</f>
        <v/>
      </c>
      <c r="S21" s="22" t="n"/>
      <c r="T21" s="22" t="n"/>
      <c r="U21" s="10">
        <f>IF(OR(A21="",Q21=""),"",RANK(Q21,$Q$2:$Q$110,1))</f>
        <v/>
      </c>
      <c r="V21" s="11">
        <f>IF(OR(A21="",Q21=""),"",IF(AND(COUNTIFS($E$2:$E$110,E21,$Q$2:$Q$110,"&lt;"&amp;Q21,$Q$2:$Q$110,"&gt;0")=0,L21=12),"Yes","Review"))</f>
        <v/>
      </c>
      <c r="W21" s="4" t="n"/>
    </row>
    <row r="22">
      <c r="A22" s="2" t="n"/>
      <c r="B22" s="22" t="n"/>
      <c r="C22" s="4" t="n"/>
      <c r="D22" s="4" t="n"/>
      <c r="E22" s="2" t="n"/>
      <c r="F22" s="4" t="n"/>
      <c r="G22" s="4" t="n"/>
      <c r="H22" s="4" t="n"/>
      <c r="I22" s="2" t="n"/>
      <c r="J22" s="2" t="n"/>
      <c r="K22" s="4" t="n"/>
      <c r="L22" s="2" t="n"/>
      <c r="M22" s="23" t="n"/>
      <c r="N22" s="23" t="n"/>
      <c r="O22" s="24">
        <f>IF(OR(A22="",M22=""),"",ROUND((M22+N22-P22)*10%,2))</f>
        <v/>
      </c>
      <c r="P22" s="23" t="n"/>
      <c r="Q22" s="24">
        <f>IF(OR(A22="",M22=""),"",ROUND(M22+N22+O22-P22,2))</f>
        <v/>
      </c>
      <c r="R22" s="24">
        <f>IF(OR(A22="",Q22=""),"",IF(L22&gt;0,Q22/L22,0))</f>
        <v/>
      </c>
      <c r="S22" s="22" t="n"/>
      <c r="T22" s="22" t="n"/>
      <c r="U22" s="7">
        <f>IF(OR(A22="",Q22=""),"",RANK(Q22,$Q$2:$Q$110,1))</f>
        <v/>
      </c>
      <c r="V22" s="8">
        <f>IF(OR(A22="",Q22=""),"",IF(AND(COUNTIFS($E$2:$E$110,E22,$Q$2:$Q$110,"&lt;"&amp;Q22,$Q$2:$Q$110,"&gt;0")=0,L22=12),"Yes","Review"))</f>
        <v/>
      </c>
      <c r="W22" s="4" t="n"/>
    </row>
    <row r="23">
      <c r="A23" s="2" t="n"/>
      <c r="B23" s="22" t="n"/>
      <c r="C23" s="4" t="n"/>
      <c r="D23" s="4" t="n"/>
      <c r="E23" s="2" t="n"/>
      <c r="F23" s="4" t="n"/>
      <c r="G23" s="4" t="n"/>
      <c r="H23" s="4" t="n"/>
      <c r="I23" s="2" t="n"/>
      <c r="J23" s="2" t="n"/>
      <c r="K23" s="4" t="n"/>
      <c r="L23" s="2" t="n"/>
      <c r="M23" s="23" t="n"/>
      <c r="N23" s="23" t="n"/>
      <c r="O23" s="25">
        <f>IF(OR(A23="",M23=""),"",ROUND((M23+N23-P23)*10%,2))</f>
        <v/>
      </c>
      <c r="P23" s="23" t="n"/>
      <c r="Q23" s="25">
        <f>IF(OR(A23="",M23=""),"",ROUND(M23+N23+O23-P23,2))</f>
        <v/>
      </c>
      <c r="R23" s="25">
        <f>IF(OR(A23="",Q23=""),"",IF(L23&gt;0,Q23/L23,0))</f>
        <v/>
      </c>
      <c r="S23" s="22" t="n"/>
      <c r="T23" s="22" t="n"/>
      <c r="U23" s="10">
        <f>IF(OR(A23="",Q23=""),"",RANK(Q23,$Q$2:$Q$110,1))</f>
        <v/>
      </c>
      <c r="V23" s="11">
        <f>IF(OR(A23="",Q23=""),"",IF(AND(COUNTIFS($E$2:$E$110,E23,$Q$2:$Q$110,"&lt;"&amp;Q23,$Q$2:$Q$110,"&gt;0")=0,L23=12),"Yes","Review"))</f>
        <v/>
      </c>
      <c r="W23" s="4" t="n"/>
    </row>
    <row r="24">
      <c r="A24" s="2" t="n"/>
      <c r="B24" s="22" t="n"/>
      <c r="C24" s="4" t="n"/>
      <c r="D24" s="4" t="n"/>
      <c r="E24" s="2" t="n"/>
      <c r="F24" s="4" t="n"/>
      <c r="G24" s="4" t="n"/>
      <c r="H24" s="4" t="n"/>
      <c r="I24" s="2" t="n"/>
      <c r="J24" s="2" t="n"/>
      <c r="K24" s="4" t="n"/>
      <c r="L24" s="2" t="n"/>
      <c r="M24" s="23" t="n"/>
      <c r="N24" s="23" t="n"/>
      <c r="O24" s="24">
        <f>IF(OR(A24="",M24=""),"",ROUND((M24+N24-P24)*10%,2))</f>
        <v/>
      </c>
      <c r="P24" s="23" t="n"/>
      <c r="Q24" s="24">
        <f>IF(OR(A24="",M24=""),"",ROUND(M24+N24+O24-P24,2))</f>
        <v/>
      </c>
      <c r="R24" s="24">
        <f>IF(OR(A24="",Q24=""),"",IF(L24&gt;0,Q24/L24,0))</f>
        <v/>
      </c>
      <c r="S24" s="22" t="n"/>
      <c r="T24" s="22" t="n"/>
      <c r="U24" s="7">
        <f>IF(OR(A24="",Q24=""),"",RANK(Q24,$Q$2:$Q$110,1))</f>
        <v/>
      </c>
      <c r="V24" s="8">
        <f>IF(OR(A24="",Q24=""),"",IF(AND(COUNTIFS($E$2:$E$110,E24,$Q$2:$Q$110,"&lt;"&amp;Q24,$Q$2:$Q$110,"&gt;0")=0,L24=12),"Yes","Review"))</f>
        <v/>
      </c>
      <c r="W24" s="4" t="n"/>
    </row>
    <row r="25">
      <c r="A25" s="2" t="n"/>
      <c r="B25" s="22" t="n"/>
      <c r="C25" s="4" t="n"/>
      <c r="D25" s="4" t="n"/>
      <c r="E25" s="2" t="n"/>
      <c r="F25" s="4" t="n"/>
      <c r="G25" s="4" t="n"/>
      <c r="H25" s="4" t="n"/>
      <c r="I25" s="2" t="n"/>
      <c r="J25" s="2" t="n"/>
      <c r="K25" s="4" t="n"/>
      <c r="L25" s="2" t="n"/>
      <c r="M25" s="23" t="n"/>
      <c r="N25" s="23" t="n"/>
      <c r="O25" s="25">
        <f>IF(OR(A25="",M25=""),"",ROUND((M25+N25-P25)*10%,2))</f>
        <v/>
      </c>
      <c r="P25" s="23" t="n"/>
      <c r="Q25" s="25">
        <f>IF(OR(A25="",M25=""),"",ROUND(M25+N25+O25-P25,2))</f>
        <v/>
      </c>
      <c r="R25" s="25">
        <f>IF(OR(A25="",Q25=""),"",IF(L25&gt;0,Q25/L25,0))</f>
        <v/>
      </c>
      <c r="S25" s="22" t="n"/>
      <c r="T25" s="22" t="n"/>
      <c r="U25" s="10">
        <f>IF(OR(A25="",Q25=""),"",RANK(Q25,$Q$2:$Q$110,1))</f>
        <v/>
      </c>
      <c r="V25" s="11">
        <f>IF(OR(A25="",Q25=""),"",IF(AND(COUNTIFS($E$2:$E$110,E25,$Q$2:$Q$110,"&lt;"&amp;Q25,$Q$2:$Q$110,"&gt;0")=0,L25=12),"Yes","Review"))</f>
        <v/>
      </c>
      <c r="W25" s="4" t="n"/>
    </row>
    <row r="26">
      <c r="A26" s="2" t="n"/>
      <c r="B26" s="22" t="n"/>
      <c r="C26" s="4" t="n"/>
      <c r="D26" s="4" t="n"/>
      <c r="E26" s="2" t="n"/>
      <c r="F26" s="4" t="n"/>
      <c r="G26" s="4" t="n"/>
      <c r="H26" s="4" t="n"/>
      <c r="I26" s="2" t="n"/>
      <c r="J26" s="2" t="n"/>
      <c r="K26" s="4" t="n"/>
      <c r="L26" s="2" t="n"/>
      <c r="M26" s="23" t="n"/>
      <c r="N26" s="23" t="n"/>
      <c r="O26" s="24">
        <f>IF(OR(A26="",M26=""),"",ROUND((M26+N26-P26)*10%,2))</f>
        <v/>
      </c>
      <c r="P26" s="23" t="n"/>
      <c r="Q26" s="24">
        <f>IF(OR(A26="",M26=""),"",ROUND(M26+N26+O26-P26,2))</f>
        <v/>
      </c>
      <c r="R26" s="24">
        <f>IF(OR(A26="",Q26=""),"",IF(L26&gt;0,Q26/L26,0))</f>
        <v/>
      </c>
      <c r="S26" s="22" t="n"/>
      <c r="T26" s="22" t="n"/>
      <c r="U26" s="7">
        <f>IF(OR(A26="",Q26=""),"",RANK(Q26,$Q$2:$Q$110,1))</f>
        <v/>
      </c>
      <c r="V26" s="8">
        <f>IF(OR(A26="",Q26=""),"",IF(AND(COUNTIFS($E$2:$E$110,E26,$Q$2:$Q$110,"&lt;"&amp;Q26,$Q$2:$Q$110,"&gt;0")=0,L26=12),"Yes","Review"))</f>
        <v/>
      </c>
      <c r="W26" s="4" t="n"/>
    </row>
    <row r="27">
      <c r="A27" s="2" t="n"/>
      <c r="B27" s="22" t="n"/>
      <c r="C27" s="4" t="n"/>
      <c r="D27" s="4" t="n"/>
      <c r="E27" s="2" t="n"/>
      <c r="F27" s="4" t="n"/>
      <c r="G27" s="4" t="n"/>
      <c r="H27" s="4" t="n"/>
      <c r="I27" s="2" t="n"/>
      <c r="J27" s="2" t="n"/>
      <c r="K27" s="4" t="n"/>
      <c r="L27" s="2" t="n"/>
      <c r="M27" s="23" t="n"/>
      <c r="N27" s="23" t="n"/>
      <c r="O27" s="25">
        <f>IF(OR(A27="",M27=""),"",ROUND((M27+N27-P27)*10%,2))</f>
        <v/>
      </c>
      <c r="P27" s="23" t="n"/>
      <c r="Q27" s="25">
        <f>IF(OR(A27="",M27=""),"",ROUND(M27+N27+O27-P27,2))</f>
        <v/>
      </c>
      <c r="R27" s="25">
        <f>IF(OR(A27="",Q27=""),"",IF(L27&gt;0,Q27/L27,0))</f>
        <v/>
      </c>
      <c r="S27" s="22" t="n"/>
      <c r="T27" s="22" t="n"/>
      <c r="U27" s="10">
        <f>IF(OR(A27="",Q27=""),"",RANK(Q27,$Q$2:$Q$110,1))</f>
        <v/>
      </c>
      <c r="V27" s="11">
        <f>IF(OR(A27="",Q27=""),"",IF(AND(COUNTIFS($E$2:$E$110,E27,$Q$2:$Q$110,"&lt;"&amp;Q27,$Q$2:$Q$110,"&gt;0")=0,L27=12),"Yes","Review"))</f>
        <v/>
      </c>
      <c r="W27" s="4" t="n"/>
    </row>
    <row r="28">
      <c r="A28" s="2" t="n"/>
      <c r="B28" s="22" t="n"/>
      <c r="C28" s="4" t="n"/>
      <c r="D28" s="4" t="n"/>
      <c r="E28" s="2" t="n"/>
      <c r="F28" s="4" t="n"/>
      <c r="G28" s="4" t="n"/>
      <c r="H28" s="4" t="n"/>
      <c r="I28" s="2" t="n"/>
      <c r="J28" s="2" t="n"/>
      <c r="K28" s="4" t="n"/>
      <c r="L28" s="2" t="n"/>
      <c r="M28" s="23" t="n"/>
      <c r="N28" s="23" t="n"/>
      <c r="O28" s="24">
        <f>IF(OR(A28="",M28=""),"",ROUND((M28+N28-P28)*10%,2))</f>
        <v/>
      </c>
      <c r="P28" s="23" t="n"/>
      <c r="Q28" s="24">
        <f>IF(OR(A28="",M28=""),"",ROUND(M28+N28+O28-P28,2))</f>
        <v/>
      </c>
      <c r="R28" s="24">
        <f>IF(OR(A28="",Q28=""),"",IF(L28&gt;0,Q28/L28,0))</f>
        <v/>
      </c>
      <c r="S28" s="22" t="n"/>
      <c r="T28" s="22" t="n"/>
      <c r="U28" s="7">
        <f>IF(OR(A28="",Q28=""),"",RANK(Q28,$Q$2:$Q$110,1))</f>
        <v/>
      </c>
      <c r="V28" s="8">
        <f>IF(OR(A28="",Q28=""),"",IF(AND(COUNTIFS($E$2:$E$110,E28,$Q$2:$Q$110,"&lt;"&amp;Q28,$Q$2:$Q$110,"&gt;0")=0,L28=12),"Yes","Review"))</f>
        <v/>
      </c>
      <c r="W28" s="4" t="n"/>
    </row>
    <row r="29">
      <c r="A29" s="2" t="n"/>
      <c r="B29" s="22" t="n"/>
      <c r="C29" s="4" t="n"/>
      <c r="D29" s="4" t="n"/>
      <c r="E29" s="2" t="n"/>
      <c r="F29" s="4" t="n"/>
      <c r="G29" s="4" t="n"/>
      <c r="H29" s="4" t="n"/>
      <c r="I29" s="2" t="n"/>
      <c r="J29" s="2" t="n"/>
      <c r="K29" s="4" t="n"/>
      <c r="L29" s="2" t="n"/>
      <c r="M29" s="23" t="n"/>
      <c r="N29" s="23" t="n"/>
      <c r="O29" s="25">
        <f>IF(OR(A29="",M29=""),"",ROUND((M29+N29-P29)*10%,2))</f>
        <v/>
      </c>
      <c r="P29" s="23" t="n"/>
      <c r="Q29" s="25">
        <f>IF(OR(A29="",M29=""),"",ROUND(M29+N29+O29-P29,2))</f>
        <v/>
      </c>
      <c r="R29" s="25">
        <f>IF(OR(A29="",Q29=""),"",IF(L29&gt;0,Q29/L29,0))</f>
        <v/>
      </c>
      <c r="S29" s="22" t="n"/>
      <c r="T29" s="22" t="n"/>
      <c r="U29" s="10">
        <f>IF(OR(A29="",Q29=""),"",RANK(Q29,$Q$2:$Q$110,1))</f>
        <v/>
      </c>
      <c r="V29" s="11">
        <f>IF(OR(A29="",Q29=""),"",IF(AND(COUNTIFS($E$2:$E$110,E29,$Q$2:$Q$110,"&lt;"&amp;Q29,$Q$2:$Q$110,"&gt;0")=0,L29=12),"Yes","Review"))</f>
        <v/>
      </c>
      <c r="W29" s="4" t="n"/>
    </row>
    <row r="30">
      <c r="A30" s="2" t="n"/>
      <c r="B30" s="22" t="n"/>
      <c r="C30" s="4" t="n"/>
      <c r="D30" s="4" t="n"/>
      <c r="E30" s="2" t="n"/>
      <c r="F30" s="4" t="n"/>
      <c r="G30" s="4" t="n"/>
      <c r="H30" s="4" t="n"/>
      <c r="I30" s="2" t="n"/>
      <c r="J30" s="2" t="n"/>
      <c r="K30" s="4" t="n"/>
      <c r="L30" s="2" t="n"/>
      <c r="M30" s="23" t="n"/>
      <c r="N30" s="23" t="n"/>
      <c r="O30" s="24">
        <f>IF(OR(A30="",M30=""),"",ROUND((M30+N30-P30)*10%,2))</f>
        <v/>
      </c>
      <c r="P30" s="23" t="n"/>
      <c r="Q30" s="24">
        <f>IF(OR(A30="",M30=""),"",ROUND(M30+N30+O30-P30,2))</f>
        <v/>
      </c>
      <c r="R30" s="24">
        <f>IF(OR(A30="",Q30=""),"",IF(L30&gt;0,Q30/L30,0))</f>
        <v/>
      </c>
      <c r="S30" s="22" t="n"/>
      <c r="T30" s="22" t="n"/>
      <c r="U30" s="7">
        <f>IF(OR(A30="",Q30=""),"",RANK(Q30,$Q$2:$Q$110,1))</f>
        <v/>
      </c>
      <c r="V30" s="8">
        <f>IF(OR(A30="",Q30=""),"",IF(AND(COUNTIFS($E$2:$E$110,E30,$Q$2:$Q$110,"&lt;"&amp;Q30,$Q$2:$Q$110,"&gt;0")=0,L30=12),"Yes","Review"))</f>
        <v/>
      </c>
      <c r="W30" s="4" t="n"/>
    </row>
    <row r="31">
      <c r="A31" s="2" t="n"/>
      <c r="B31" s="22" t="n"/>
      <c r="C31" s="4" t="n"/>
      <c r="D31" s="4" t="n"/>
      <c r="E31" s="2" t="n"/>
      <c r="F31" s="4" t="n"/>
      <c r="G31" s="4" t="n"/>
      <c r="H31" s="4" t="n"/>
      <c r="I31" s="2" t="n"/>
      <c r="J31" s="2" t="n"/>
      <c r="K31" s="4" t="n"/>
      <c r="L31" s="2" t="n"/>
      <c r="M31" s="23" t="n"/>
      <c r="N31" s="23" t="n"/>
      <c r="O31" s="25">
        <f>IF(OR(A31="",M31=""),"",ROUND((M31+N31-P31)*10%,2))</f>
        <v/>
      </c>
      <c r="P31" s="23" t="n"/>
      <c r="Q31" s="25">
        <f>IF(OR(A31="",M31=""),"",ROUND(M31+N31+O31-P31,2))</f>
        <v/>
      </c>
      <c r="R31" s="25">
        <f>IF(OR(A31="",Q31=""),"",IF(L31&gt;0,Q31/L31,0))</f>
        <v/>
      </c>
      <c r="S31" s="22" t="n"/>
      <c r="T31" s="22" t="n"/>
      <c r="U31" s="10">
        <f>IF(OR(A31="",Q31=""),"",RANK(Q31,$Q$2:$Q$110,1))</f>
        <v/>
      </c>
      <c r="V31" s="11">
        <f>IF(OR(A31="",Q31=""),"",IF(AND(COUNTIFS($E$2:$E$110,E31,$Q$2:$Q$110,"&lt;"&amp;Q31,$Q$2:$Q$110,"&gt;0")=0,L31=12),"Yes","Review"))</f>
        <v/>
      </c>
      <c r="W31" s="4" t="n"/>
    </row>
    <row r="32">
      <c r="A32" s="2" t="n"/>
      <c r="B32" s="22" t="n"/>
      <c r="C32" s="4" t="n"/>
      <c r="D32" s="4" t="n"/>
      <c r="E32" s="2" t="n"/>
      <c r="F32" s="4" t="n"/>
      <c r="G32" s="4" t="n"/>
      <c r="H32" s="4" t="n"/>
      <c r="I32" s="2" t="n"/>
      <c r="J32" s="2" t="n"/>
      <c r="K32" s="4" t="n"/>
      <c r="L32" s="2" t="n"/>
      <c r="M32" s="23" t="n"/>
      <c r="N32" s="23" t="n"/>
      <c r="O32" s="24">
        <f>IF(OR(A32="",M32=""),"",ROUND((M32+N32-P32)*10%,2))</f>
        <v/>
      </c>
      <c r="P32" s="23" t="n"/>
      <c r="Q32" s="24">
        <f>IF(OR(A32="",M32=""),"",ROUND(M32+N32+O32-P32,2))</f>
        <v/>
      </c>
      <c r="R32" s="24">
        <f>IF(OR(A32="",Q32=""),"",IF(L32&gt;0,Q32/L32,0))</f>
        <v/>
      </c>
      <c r="S32" s="22" t="n"/>
      <c r="T32" s="22" t="n"/>
      <c r="U32" s="7">
        <f>IF(OR(A32="",Q32=""),"",RANK(Q32,$Q$2:$Q$110,1))</f>
        <v/>
      </c>
      <c r="V32" s="8">
        <f>IF(OR(A32="",Q32=""),"",IF(AND(COUNTIFS($E$2:$E$110,E32,$Q$2:$Q$110,"&lt;"&amp;Q32,$Q$2:$Q$110,"&gt;0")=0,L32=12),"Yes","Review"))</f>
        <v/>
      </c>
      <c r="W32" s="4" t="n"/>
    </row>
    <row r="33">
      <c r="A33" s="2" t="n"/>
      <c r="B33" s="22" t="n"/>
      <c r="C33" s="4" t="n"/>
      <c r="D33" s="4" t="n"/>
      <c r="E33" s="2" t="n"/>
      <c r="F33" s="4" t="n"/>
      <c r="G33" s="4" t="n"/>
      <c r="H33" s="4" t="n"/>
      <c r="I33" s="2" t="n"/>
      <c r="J33" s="2" t="n"/>
      <c r="K33" s="4" t="n"/>
      <c r="L33" s="2" t="n"/>
      <c r="M33" s="23" t="n"/>
      <c r="N33" s="23" t="n"/>
      <c r="O33" s="25">
        <f>IF(OR(A33="",M33=""),"",ROUND((M33+N33-P33)*10%,2))</f>
        <v/>
      </c>
      <c r="P33" s="23" t="n"/>
      <c r="Q33" s="25">
        <f>IF(OR(A33="",M33=""),"",ROUND(M33+N33+O33-P33,2))</f>
        <v/>
      </c>
      <c r="R33" s="25">
        <f>IF(OR(A33="",Q33=""),"",IF(L33&gt;0,Q33/L33,0))</f>
        <v/>
      </c>
      <c r="S33" s="22" t="n"/>
      <c r="T33" s="22" t="n"/>
      <c r="U33" s="10">
        <f>IF(OR(A33="",Q33=""),"",RANK(Q33,$Q$2:$Q$110,1))</f>
        <v/>
      </c>
      <c r="V33" s="11">
        <f>IF(OR(A33="",Q33=""),"",IF(AND(COUNTIFS($E$2:$E$110,E33,$Q$2:$Q$110,"&lt;"&amp;Q33,$Q$2:$Q$110,"&gt;0")=0,L33=12),"Yes","Review"))</f>
        <v/>
      </c>
      <c r="W33" s="4" t="n"/>
    </row>
    <row r="34">
      <c r="A34" s="2" t="n"/>
      <c r="B34" s="22" t="n"/>
      <c r="C34" s="4" t="n"/>
      <c r="D34" s="4" t="n"/>
      <c r="E34" s="2" t="n"/>
      <c r="F34" s="4" t="n"/>
      <c r="G34" s="4" t="n"/>
      <c r="H34" s="4" t="n"/>
      <c r="I34" s="2" t="n"/>
      <c r="J34" s="2" t="n"/>
      <c r="K34" s="4" t="n"/>
      <c r="L34" s="2" t="n"/>
      <c r="M34" s="23" t="n"/>
      <c r="N34" s="23" t="n"/>
      <c r="O34" s="24">
        <f>IF(OR(A34="",M34=""),"",ROUND((M34+N34-P34)*10%,2))</f>
        <v/>
      </c>
      <c r="P34" s="23" t="n"/>
      <c r="Q34" s="24">
        <f>IF(OR(A34="",M34=""),"",ROUND(M34+N34+O34-P34,2))</f>
        <v/>
      </c>
      <c r="R34" s="24">
        <f>IF(OR(A34="",Q34=""),"",IF(L34&gt;0,Q34/L34,0))</f>
        <v/>
      </c>
      <c r="S34" s="22" t="n"/>
      <c r="T34" s="22" t="n"/>
      <c r="U34" s="7">
        <f>IF(OR(A34="",Q34=""),"",RANK(Q34,$Q$2:$Q$110,1))</f>
        <v/>
      </c>
      <c r="V34" s="8">
        <f>IF(OR(A34="",Q34=""),"",IF(AND(COUNTIFS($E$2:$E$110,E34,$Q$2:$Q$110,"&lt;"&amp;Q34,$Q$2:$Q$110,"&gt;0")=0,L34=12),"Yes","Review"))</f>
        <v/>
      </c>
      <c r="W34" s="4" t="n"/>
    </row>
    <row r="35">
      <c r="A35" s="2" t="n"/>
      <c r="B35" s="22" t="n"/>
      <c r="C35" s="4" t="n"/>
      <c r="D35" s="4" t="n"/>
      <c r="E35" s="2" t="n"/>
      <c r="F35" s="4" t="n"/>
      <c r="G35" s="4" t="n"/>
      <c r="H35" s="4" t="n"/>
      <c r="I35" s="2" t="n"/>
      <c r="J35" s="2" t="n"/>
      <c r="K35" s="4" t="n"/>
      <c r="L35" s="2" t="n"/>
      <c r="M35" s="23" t="n"/>
      <c r="N35" s="23" t="n"/>
      <c r="O35" s="25">
        <f>IF(OR(A35="",M35=""),"",ROUND((M35+N35-P35)*10%,2))</f>
        <v/>
      </c>
      <c r="P35" s="23" t="n"/>
      <c r="Q35" s="25">
        <f>IF(OR(A35="",M35=""),"",ROUND(M35+N35+O35-P35,2))</f>
        <v/>
      </c>
      <c r="R35" s="25">
        <f>IF(OR(A35="",Q35=""),"",IF(L35&gt;0,Q35/L35,0))</f>
        <v/>
      </c>
      <c r="S35" s="22" t="n"/>
      <c r="T35" s="22" t="n"/>
      <c r="U35" s="10">
        <f>IF(OR(A35="",Q35=""),"",RANK(Q35,$Q$2:$Q$110,1))</f>
        <v/>
      </c>
      <c r="V35" s="11">
        <f>IF(OR(A35="",Q35=""),"",IF(AND(COUNTIFS($E$2:$E$110,E35,$Q$2:$Q$110,"&lt;"&amp;Q35,$Q$2:$Q$110,"&gt;0")=0,L35=12),"Yes","Review"))</f>
        <v/>
      </c>
      <c r="W35" s="4" t="n"/>
    </row>
    <row r="36">
      <c r="A36" s="2" t="n"/>
      <c r="B36" s="22" t="n"/>
      <c r="C36" s="4" t="n"/>
      <c r="D36" s="4" t="n"/>
      <c r="E36" s="2" t="n"/>
      <c r="F36" s="4" t="n"/>
      <c r="G36" s="4" t="n"/>
      <c r="H36" s="4" t="n"/>
      <c r="I36" s="2" t="n"/>
      <c r="J36" s="2" t="n"/>
      <c r="K36" s="4" t="n"/>
      <c r="L36" s="2" t="n"/>
      <c r="M36" s="23" t="n"/>
      <c r="N36" s="23" t="n"/>
      <c r="O36" s="24">
        <f>IF(OR(A36="",M36=""),"",ROUND((M36+N36-P36)*10%,2))</f>
        <v/>
      </c>
      <c r="P36" s="23" t="n"/>
      <c r="Q36" s="24">
        <f>IF(OR(A36="",M36=""),"",ROUND(M36+N36+O36-P36,2))</f>
        <v/>
      </c>
      <c r="R36" s="24">
        <f>IF(OR(A36="",Q36=""),"",IF(L36&gt;0,Q36/L36,0))</f>
        <v/>
      </c>
      <c r="S36" s="22" t="n"/>
      <c r="T36" s="22" t="n"/>
      <c r="U36" s="7">
        <f>IF(OR(A36="",Q36=""),"",RANK(Q36,$Q$2:$Q$110,1))</f>
        <v/>
      </c>
      <c r="V36" s="8">
        <f>IF(OR(A36="",Q36=""),"",IF(AND(COUNTIFS($E$2:$E$110,E36,$Q$2:$Q$110,"&lt;"&amp;Q36,$Q$2:$Q$110,"&gt;0")=0,L36=12),"Yes","Review"))</f>
        <v/>
      </c>
      <c r="W36" s="4" t="n"/>
    </row>
    <row r="37">
      <c r="A37" s="2" t="n"/>
      <c r="B37" s="22" t="n"/>
      <c r="C37" s="4" t="n"/>
      <c r="D37" s="4" t="n"/>
      <c r="E37" s="2" t="n"/>
      <c r="F37" s="4" t="n"/>
      <c r="G37" s="4" t="n"/>
      <c r="H37" s="4" t="n"/>
      <c r="I37" s="2" t="n"/>
      <c r="J37" s="2" t="n"/>
      <c r="K37" s="4" t="n"/>
      <c r="L37" s="2" t="n"/>
      <c r="M37" s="23" t="n"/>
      <c r="N37" s="23" t="n"/>
      <c r="O37" s="25">
        <f>IF(OR(A37="",M37=""),"",ROUND((M37+N37-P37)*10%,2))</f>
        <v/>
      </c>
      <c r="P37" s="23" t="n"/>
      <c r="Q37" s="25">
        <f>IF(OR(A37="",M37=""),"",ROUND(M37+N37+O37-P37,2))</f>
        <v/>
      </c>
      <c r="R37" s="25">
        <f>IF(OR(A37="",Q37=""),"",IF(L37&gt;0,Q37/L37,0))</f>
        <v/>
      </c>
      <c r="S37" s="22" t="n"/>
      <c r="T37" s="22" t="n"/>
      <c r="U37" s="10">
        <f>IF(OR(A37="",Q37=""),"",RANK(Q37,$Q$2:$Q$110,1))</f>
        <v/>
      </c>
      <c r="V37" s="11">
        <f>IF(OR(A37="",Q37=""),"",IF(AND(COUNTIFS($E$2:$E$110,E37,$Q$2:$Q$110,"&lt;"&amp;Q37,$Q$2:$Q$110,"&gt;0")=0,L37=12),"Yes","Review"))</f>
        <v/>
      </c>
      <c r="W37" s="4" t="n"/>
    </row>
    <row r="38">
      <c r="A38" s="2" t="n"/>
      <c r="B38" s="22" t="n"/>
      <c r="C38" s="4" t="n"/>
      <c r="D38" s="4" t="n"/>
      <c r="E38" s="2" t="n"/>
      <c r="F38" s="4" t="n"/>
      <c r="G38" s="4" t="n"/>
      <c r="H38" s="4" t="n"/>
      <c r="I38" s="2" t="n"/>
      <c r="J38" s="2" t="n"/>
      <c r="K38" s="4" t="n"/>
      <c r="L38" s="2" t="n"/>
      <c r="M38" s="23" t="n"/>
      <c r="N38" s="23" t="n"/>
      <c r="O38" s="24">
        <f>IF(OR(A38="",M38=""),"",ROUND((M38+N38-P38)*10%,2))</f>
        <v/>
      </c>
      <c r="P38" s="23" t="n"/>
      <c r="Q38" s="24">
        <f>IF(OR(A38="",M38=""),"",ROUND(M38+N38+O38-P38,2))</f>
        <v/>
      </c>
      <c r="R38" s="24">
        <f>IF(OR(A38="",Q38=""),"",IF(L38&gt;0,Q38/L38,0))</f>
        <v/>
      </c>
      <c r="S38" s="22" t="n"/>
      <c r="T38" s="22" t="n"/>
      <c r="U38" s="7">
        <f>IF(OR(A38="",Q38=""),"",RANK(Q38,$Q$2:$Q$110,1))</f>
        <v/>
      </c>
      <c r="V38" s="8">
        <f>IF(OR(A38="",Q38=""),"",IF(AND(COUNTIFS($E$2:$E$110,E38,$Q$2:$Q$110,"&lt;"&amp;Q38,$Q$2:$Q$110,"&gt;0")=0,L38=12),"Yes","Review"))</f>
        <v/>
      </c>
      <c r="W38" s="4" t="n"/>
    </row>
    <row r="39">
      <c r="A39" s="2" t="n"/>
      <c r="B39" s="22" t="n"/>
      <c r="C39" s="4" t="n"/>
      <c r="D39" s="4" t="n"/>
      <c r="E39" s="2" t="n"/>
      <c r="F39" s="4" t="n"/>
      <c r="G39" s="4" t="n"/>
      <c r="H39" s="4" t="n"/>
      <c r="I39" s="2" t="n"/>
      <c r="J39" s="2" t="n"/>
      <c r="K39" s="4" t="n"/>
      <c r="L39" s="2" t="n"/>
      <c r="M39" s="23" t="n"/>
      <c r="N39" s="23" t="n"/>
      <c r="O39" s="25">
        <f>IF(OR(A39="",M39=""),"",ROUND((M39+N39-P39)*10%,2))</f>
        <v/>
      </c>
      <c r="P39" s="23" t="n"/>
      <c r="Q39" s="25">
        <f>IF(OR(A39="",M39=""),"",ROUND(M39+N39+O39-P39,2))</f>
        <v/>
      </c>
      <c r="R39" s="25">
        <f>IF(OR(A39="",Q39=""),"",IF(L39&gt;0,Q39/L39,0))</f>
        <v/>
      </c>
      <c r="S39" s="22" t="n"/>
      <c r="T39" s="22" t="n"/>
      <c r="U39" s="10">
        <f>IF(OR(A39="",Q39=""),"",RANK(Q39,$Q$2:$Q$110,1))</f>
        <v/>
      </c>
      <c r="V39" s="11">
        <f>IF(OR(A39="",Q39=""),"",IF(AND(COUNTIFS($E$2:$E$110,E39,$Q$2:$Q$110,"&lt;"&amp;Q39,$Q$2:$Q$110,"&gt;0")=0,L39=12),"Yes","Review"))</f>
        <v/>
      </c>
      <c r="W39" s="4" t="n"/>
    </row>
    <row r="40">
      <c r="A40" s="2" t="n"/>
      <c r="B40" s="22" t="n"/>
      <c r="C40" s="4" t="n"/>
      <c r="D40" s="4" t="n"/>
      <c r="E40" s="2" t="n"/>
      <c r="F40" s="4" t="n"/>
      <c r="G40" s="4" t="n"/>
      <c r="H40" s="4" t="n"/>
      <c r="I40" s="2" t="n"/>
      <c r="J40" s="2" t="n"/>
      <c r="K40" s="4" t="n"/>
      <c r="L40" s="2" t="n"/>
      <c r="M40" s="23" t="n"/>
      <c r="N40" s="23" t="n"/>
      <c r="O40" s="24">
        <f>IF(OR(A40="",M40=""),"",ROUND((M40+N40-P40)*10%,2))</f>
        <v/>
      </c>
      <c r="P40" s="23" t="n"/>
      <c r="Q40" s="24">
        <f>IF(OR(A40="",M40=""),"",ROUND(M40+N40+O40-P40,2))</f>
        <v/>
      </c>
      <c r="R40" s="24">
        <f>IF(OR(A40="",Q40=""),"",IF(L40&gt;0,Q40/L40,0))</f>
        <v/>
      </c>
      <c r="S40" s="22" t="n"/>
      <c r="T40" s="22" t="n"/>
      <c r="U40" s="7">
        <f>IF(OR(A40="",Q40=""),"",RANK(Q40,$Q$2:$Q$110,1))</f>
        <v/>
      </c>
      <c r="V40" s="8">
        <f>IF(OR(A40="",Q40=""),"",IF(AND(COUNTIFS($E$2:$E$110,E40,$Q$2:$Q$110,"&lt;"&amp;Q40,$Q$2:$Q$110,"&gt;0")=0,L40=12),"Yes","Review"))</f>
        <v/>
      </c>
      <c r="W40" s="4" t="n"/>
    </row>
    <row r="41">
      <c r="A41" s="2" t="n"/>
      <c r="B41" s="22" t="n"/>
      <c r="C41" s="4" t="n"/>
      <c r="D41" s="4" t="n"/>
      <c r="E41" s="2" t="n"/>
      <c r="F41" s="4" t="n"/>
      <c r="G41" s="4" t="n"/>
      <c r="H41" s="4" t="n"/>
      <c r="I41" s="2" t="n"/>
      <c r="J41" s="2" t="n"/>
      <c r="K41" s="4" t="n"/>
      <c r="L41" s="2" t="n"/>
      <c r="M41" s="23" t="n"/>
      <c r="N41" s="23" t="n"/>
      <c r="O41" s="25">
        <f>IF(OR(A41="",M41=""),"",ROUND((M41+N41-P41)*10%,2))</f>
        <v/>
      </c>
      <c r="P41" s="23" t="n"/>
      <c r="Q41" s="25">
        <f>IF(OR(A41="",M41=""),"",ROUND(M41+N41+O41-P41,2))</f>
        <v/>
      </c>
      <c r="R41" s="25">
        <f>IF(OR(A41="",Q41=""),"",IF(L41&gt;0,Q41/L41,0))</f>
        <v/>
      </c>
      <c r="S41" s="22" t="n"/>
      <c r="T41" s="22" t="n"/>
      <c r="U41" s="10">
        <f>IF(OR(A41="",Q41=""),"",RANK(Q41,$Q$2:$Q$110,1))</f>
        <v/>
      </c>
      <c r="V41" s="11">
        <f>IF(OR(A41="",Q41=""),"",IF(AND(COUNTIFS($E$2:$E$110,E41,$Q$2:$Q$110,"&lt;"&amp;Q41,$Q$2:$Q$110,"&gt;0")=0,L41=12),"Yes","Review"))</f>
        <v/>
      </c>
      <c r="W41" s="4" t="n"/>
    </row>
    <row r="42">
      <c r="A42" s="2" t="n"/>
      <c r="B42" s="22" t="n"/>
      <c r="C42" s="4" t="n"/>
      <c r="D42" s="4" t="n"/>
      <c r="E42" s="2" t="n"/>
      <c r="F42" s="4" t="n"/>
      <c r="G42" s="4" t="n"/>
      <c r="H42" s="4" t="n"/>
      <c r="I42" s="2" t="n"/>
      <c r="J42" s="2" t="n"/>
      <c r="K42" s="4" t="n"/>
      <c r="L42" s="2" t="n"/>
      <c r="M42" s="23" t="n"/>
      <c r="N42" s="23" t="n"/>
      <c r="O42" s="24">
        <f>IF(OR(A42="",M42=""),"",ROUND((M42+N42-P42)*10%,2))</f>
        <v/>
      </c>
      <c r="P42" s="23" t="n"/>
      <c r="Q42" s="24">
        <f>IF(OR(A42="",M42=""),"",ROUND(M42+N42+O42-P42,2))</f>
        <v/>
      </c>
      <c r="R42" s="24">
        <f>IF(OR(A42="",Q42=""),"",IF(L42&gt;0,Q42/L42,0))</f>
        <v/>
      </c>
      <c r="S42" s="22" t="n"/>
      <c r="T42" s="22" t="n"/>
      <c r="U42" s="7">
        <f>IF(OR(A42="",Q42=""),"",RANK(Q42,$Q$2:$Q$110,1))</f>
        <v/>
      </c>
      <c r="V42" s="8">
        <f>IF(OR(A42="",Q42=""),"",IF(AND(COUNTIFS($E$2:$E$110,E42,$Q$2:$Q$110,"&lt;"&amp;Q42,$Q$2:$Q$110,"&gt;0")=0,L42=12),"Yes","Review"))</f>
        <v/>
      </c>
      <c r="W42" s="4" t="n"/>
    </row>
    <row r="43">
      <c r="A43" s="2" t="n"/>
      <c r="B43" s="22" t="n"/>
      <c r="C43" s="4" t="n"/>
      <c r="D43" s="4" t="n"/>
      <c r="E43" s="2" t="n"/>
      <c r="F43" s="4" t="n"/>
      <c r="G43" s="4" t="n"/>
      <c r="H43" s="4" t="n"/>
      <c r="I43" s="2" t="n"/>
      <c r="J43" s="2" t="n"/>
      <c r="K43" s="4" t="n"/>
      <c r="L43" s="2" t="n"/>
      <c r="M43" s="23" t="n"/>
      <c r="N43" s="23" t="n"/>
      <c r="O43" s="25">
        <f>IF(OR(A43="",M43=""),"",ROUND((M43+N43-P43)*10%,2))</f>
        <v/>
      </c>
      <c r="P43" s="23" t="n"/>
      <c r="Q43" s="25">
        <f>IF(OR(A43="",M43=""),"",ROUND(M43+N43+O43-P43,2))</f>
        <v/>
      </c>
      <c r="R43" s="25">
        <f>IF(OR(A43="",Q43=""),"",IF(L43&gt;0,Q43/L43,0))</f>
        <v/>
      </c>
      <c r="S43" s="22" t="n"/>
      <c r="T43" s="22" t="n"/>
      <c r="U43" s="10">
        <f>IF(OR(A43="",Q43=""),"",RANK(Q43,$Q$2:$Q$110,1))</f>
        <v/>
      </c>
      <c r="V43" s="11">
        <f>IF(OR(A43="",Q43=""),"",IF(AND(COUNTIFS($E$2:$E$110,E43,$Q$2:$Q$110,"&lt;"&amp;Q43,$Q$2:$Q$110,"&gt;0")=0,L43=12),"Yes","Review"))</f>
        <v/>
      </c>
      <c r="W43" s="4" t="n"/>
    </row>
    <row r="44">
      <c r="A44" s="2" t="n"/>
      <c r="B44" s="22" t="n"/>
      <c r="C44" s="4" t="n"/>
      <c r="D44" s="4" t="n"/>
      <c r="E44" s="2" t="n"/>
      <c r="F44" s="4" t="n"/>
      <c r="G44" s="4" t="n"/>
      <c r="H44" s="4" t="n"/>
      <c r="I44" s="2" t="n"/>
      <c r="J44" s="2" t="n"/>
      <c r="K44" s="4" t="n"/>
      <c r="L44" s="2" t="n"/>
      <c r="M44" s="23" t="n"/>
      <c r="N44" s="23" t="n"/>
      <c r="O44" s="24">
        <f>IF(OR(A44="",M44=""),"",ROUND((M44+N44-P44)*10%,2))</f>
        <v/>
      </c>
      <c r="P44" s="23" t="n"/>
      <c r="Q44" s="24">
        <f>IF(OR(A44="",M44=""),"",ROUND(M44+N44+O44-P44,2))</f>
        <v/>
      </c>
      <c r="R44" s="24">
        <f>IF(OR(A44="",Q44=""),"",IF(L44&gt;0,Q44/L44,0))</f>
        <v/>
      </c>
      <c r="S44" s="22" t="n"/>
      <c r="T44" s="22" t="n"/>
      <c r="U44" s="7">
        <f>IF(OR(A44="",Q44=""),"",RANK(Q44,$Q$2:$Q$110,1))</f>
        <v/>
      </c>
      <c r="V44" s="8">
        <f>IF(OR(A44="",Q44=""),"",IF(AND(COUNTIFS($E$2:$E$110,E44,$Q$2:$Q$110,"&lt;"&amp;Q44,$Q$2:$Q$110,"&gt;0")=0,L44=12),"Yes","Review"))</f>
        <v/>
      </c>
      <c r="W44" s="4" t="n"/>
    </row>
    <row r="45">
      <c r="A45" s="2" t="n"/>
      <c r="B45" s="22" t="n"/>
      <c r="C45" s="4" t="n"/>
      <c r="D45" s="4" t="n"/>
      <c r="E45" s="2" t="n"/>
      <c r="F45" s="4" t="n"/>
      <c r="G45" s="4" t="n"/>
      <c r="H45" s="4" t="n"/>
      <c r="I45" s="2" t="n"/>
      <c r="J45" s="2" t="n"/>
      <c r="K45" s="4" t="n"/>
      <c r="L45" s="2" t="n"/>
      <c r="M45" s="23" t="n"/>
      <c r="N45" s="23" t="n"/>
      <c r="O45" s="25">
        <f>IF(OR(A45="",M45=""),"",ROUND((M45+N45-P45)*10%,2))</f>
        <v/>
      </c>
      <c r="P45" s="23" t="n"/>
      <c r="Q45" s="25">
        <f>IF(OR(A45="",M45=""),"",ROUND(M45+N45+O45-P45,2))</f>
        <v/>
      </c>
      <c r="R45" s="25">
        <f>IF(OR(A45="",Q45=""),"",IF(L45&gt;0,Q45/L45,0))</f>
        <v/>
      </c>
      <c r="S45" s="22" t="n"/>
      <c r="T45" s="22" t="n"/>
      <c r="U45" s="10">
        <f>IF(OR(A45="",Q45=""),"",RANK(Q45,$Q$2:$Q$110,1))</f>
        <v/>
      </c>
      <c r="V45" s="11">
        <f>IF(OR(A45="",Q45=""),"",IF(AND(COUNTIFS($E$2:$E$110,E45,$Q$2:$Q$110,"&lt;"&amp;Q45,$Q$2:$Q$110,"&gt;0")=0,L45=12),"Yes","Review"))</f>
        <v/>
      </c>
      <c r="W45" s="4" t="n"/>
    </row>
    <row r="46">
      <c r="A46" s="2" t="n"/>
      <c r="B46" s="22" t="n"/>
      <c r="C46" s="4" t="n"/>
      <c r="D46" s="4" t="n"/>
      <c r="E46" s="2" t="n"/>
      <c r="F46" s="4" t="n"/>
      <c r="G46" s="4" t="n"/>
      <c r="H46" s="4" t="n"/>
      <c r="I46" s="2" t="n"/>
      <c r="J46" s="2" t="n"/>
      <c r="K46" s="4" t="n"/>
      <c r="L46" s="2" t="n"/>
      <c r="M46" s="23" t="n"/>
      <c r="N46" s="23" t="n"/>
      <c r="O46" s="24">
        <f>IF(OR(A46="",M46=""),"",ROUND((M46+N46-P46)*10%,2))</f>
        <v/>
      </c>
      <c r="P46" s="23" t="n"/>
      <c r="Q46" s="24">
        <f>IF(OR(A46="",M46=""),"",ROUND(M46+N46+O46-P46,2))</f>
        <v/>
      </c>
      <c r="R46" s="24">
        <f>IF(OR(A46="",Q46=""),"",IF(L46&gt;0,Q46/L46,0))</f>
        <v/>
      </c>
      <c r="S46" s="22" t="n"/>
      <c r="T46" s="22" t="n"/>
      <c r="U46" s="7">
        <f>IF(OR(A46="",Q46=""),"",RANK(Q46,$Q$2:$Q$110,1))</f>
        <v/>
      </c>
      <c r="V46" s="8">
        <f>IF(OR(A46="",Q46=""),"",IF(AND(COUNTIFS($E$2:$E$110,E46,$Q$2:$Q$110,"&lt;"&amp;Q46,$Q$2:$Q$110,"&gt;0")=0,L46=12),"Yes","Review"))</f>
        <v/>
      </c>
      <c r="W46" s="4" t="n"/>
    </row>
    <row r="47">
      <c r="A47" s="2" t="n"/>
      <c r="B47" s="22" t="n"/>
      <c r="C47" s="4" t="n"/>
      <c r="D47" s="4" t="n"/>
      <c r="E47" s="2" t="n"/>
      <c r="F47" s="4" t="n"/>
      <c r="G47" s="4" t="n"/>
      <c r="H47" s="4" t="n"/>
      <c r="I47" s="2" t="n"/>
      <c r="J47" s="2" t="n"/>
      <c r="K47" s="4" t="n"/>
      <c r="L47" s="2" t="n"/>
      <c r="M47" s="23" t="n"/>
      <c r="N47" s="23" t="n"/>
      <c r="O47" s="25">
        <f>IF(OR(A47="",M47=""),"",ROUND((M47+N47-P47)*10%,2))</f>
        <v/>
      </c>
      <c r="P47" s="23" t="n"/>
      <c r="Q47" s="25">
        <f>IF(OR(A47="",M47=""),"",ROUND(M47+N47+O47-P47,2))</f>
        <v/>
      </c>
      <c r="R47" s="25">
        <f>IF(OR(A47="",Q47=""),"",IF(L47&gt;0,Q47/L47,0))</f>
        <v/>
      </c>
      <c r="S47" s="22" t="n"/>
      <c r="T47" s="22" t="n"/>
      <c r="U47" s="10">
        <f>IF(OR(A47="",Q47=""),"",RANK(Q47,$Q$2:$Q$110,1))</f>
        <v/>
      </c>
      <c r="V47" s="11">
        <f>IF(OR(A47="",Q47=""),"",IF(AND(COUNTIFS($E$2:$E$110,E47,$Q$2:$Q$110,"&lt;"&amp;Q47,$Q$2:$Q$110,"&gt;0")=0,L47=12),"Yes","Review"))</f>
        <v/>
      </c>
      <c r="W47" s="4" t="n"/>
    </row>
    <row r="48">
      <c r="A48" s="2" t="n"/>
      <c r="B48" s="22" t="n"/>
      <c r="C48" s="4" t="n"/>
      <c r="D48" s="4" t="n"/>
      <c r="E48" s="2" t="n"/>
      <c r="F48" s="4" t="n"/>
      <c r="G48" s="4" t="n"/>
      <c r="H48" s="4" t="n"/>
      <c r="I48" s="2" t="n"/>
      <c r="J48" s="2" t="n"/>
      <c r="K48" s="4" t="n"/>
      <c r="L48" s="2" t="n"/>
      <c r="M48" s="23" t="n"/>
      <c r="N48" s="23" t="n"/>
      <c r="O48" s="24">
        <f>IF(OR(A48="",M48=""),"",ROUND((M48+N48-P48)*10%,2))</f>
        <v/>
      </c>
      <c r="P48" s="23" t="n"/>
      <c r="Q48" s="24">
        <f>IF(OR(A48="",M48=""),"",ROUND(M48+N48+O48-P48,2))</f>
        <v/>
      </c>
      <c r="R48" s="24">
        <f>IF(OR(A48="",Q48=""),"",IF(L48&gt;0,Q48/L48,0))</f>
        <v/>
      </c>
      <c r="S48" s="22" t="n"/>
      <c r="T48" s="22" t="n"/>
      <c r="U48" s="7">
        <f>IF(OR(A48="",Q48=""),"",RANK(Q48,$Q$2:$Q$110,1))</f>
        <v/>
      </c>
      <c r="V48" s="8">
        <f>IF(OR(A48="",Q48=""),"",IF(AND(COUNTIFS($E$2:$E$110,E48,$Q$2:$Q$110,"&lt;"&amp;Q48,$Q$2:$Q$110,"&gt;0")=0,L48=12),"Yes","Review"))</f>
        <v/>
      </c>
      <c r="W48" s="4" t="n"/>
    </row>
    <row r="49">
      <c r="A49" s="2" t="n"/>
      <c r="B49" s="22" t="n"/>
      <c r="C49" s="4" t="n"/>
      <c r="D49" s="4" t="n"/>
      <c r="E49" s="2" t="n"/>
      <c r="F49" s="4" t="n"/>
      <c r="G49" s="4" t="n"/>
      <c r="H49" s="4" t="n"/>
      <c r="I49" s="2" t="n"/>
      <c r="J49" s="2" t="n"/>
      <c r="K49" s="4" t="n"/>
      <c r="L49" s="2" t="n"/>
      <c r="M49" s="23" t="n"/>
      <c r="N49" s="23" t="n"/>
      <c r="O49" s="25">
        <f>IF(OR(A49="",M49=""),"",ROUND((M49+N49-P49)*10%,2))</f>
        <v/>
      </c>
      <c r="P49" s="23" t="n"/>
      <c r="Q49" s="25">
        <f>IF(OR(A49="",M49=""),"",ROUND(M49+N49+O49-P49,2))</f>
        <v/>
      </c>
      <c r="R49" s="25">
        <f>IF(OR(A49="",Q49=""),"",IF(L49&gt;0,Q49/L49,0))</f>
        <v/>
      </c>
      <c r="S49" s="22" t="n"/>
      <c r="T49" s="22" t="n"/>
      <c r="U49" s="10">
        <f>IF(OR(A49="",Q49=""),"",RANK(Q49,$Q$2:$Q$110,1))</f>
        <v/>
      </c>
      <c r="V49" s="11">
        <f>IF(OR(A49="",Q49=""),"",IF(AND(COUNTIFS($E$2:$E$110,E49,$Q$2:$Q$110,"&lt;"&amp;Q49,$Q$2:$Q$110,"&gt;0")=0,L49=12),"Yes","Review"))</f>
        <v/>
      </c>
      <c r="W49" s="4" t="n"/>
    </row>
    <row r="50">
      <c r="A50" s="2" t="n"/>
      <c r="B50" s="22" t="n"/>
      <c r="C50" s="4" t="n"/>
      <c r="D50" s="4" t="n"/>
      <c r="E50" s="2" t="n"/>
      <c r="F50" s="4" t="n"/>
      <c r="G50" s="4" t="n"/>
      <c r="H50" s="4" t="n"/>
      <c r="I50" s="2" t="n"/>
      <c r="J50" s="2" t="n"/>
      <c r="K50" s="4" t="n"/>
      <c r="L50" s="2" t="n"/>
      <c r="M50" s="23" t="n"/>
      <c r="N50" s="23" t="n"/>
      <c r="O50" s="24">
        <f>IF(OR(A50="",M50=""),"",ROUND((M50+N50-P50)*10%,2))</f>
        <v/>
      </c>
      <c r="P50" s="23" t="n"/>
      <c r="Q50" s="24">
        <f>IF(OR(A50="",M50=""),"",ROUND(M50+N50+O50-P50,2))</f>
        <v/>
      </c>
      <c r="R50" s="24">
        <f>IF(OR(A50="",Q50=""),"",IF(L50&gt;0,Q50/L50,0))</f>
        <v/>
      </c>
      <c r="S50" s="22" t="n"/>
      <c r="T50" s="22" t="n"/>
      <c r="U50" s="7">
        <f>IF(OR(A50="",Q50=""),"",RANK(Q50,$Q$2:$Q$110,1))</f>
        <v/>
      </c>
      <c r="V50" s="8">
        <f>IF(OR(A50="",Q50=""),"",IF(AND(COUNTIFS($E$2:$E$110,E50,$Q$2:$Q$110,"&lt;"&amp;Q50,$Q$2:$Q$110,"&gt;0")=0,L50=12),"Yes","Review"))</f>
        <v/>
      </c>
      <c r="W50" s="4" t="n"/>
    </row>
    <row r="51">
      <c r="A51" s="2" t="n"/>
      <c r="B51" s="22" t="n"/>
      <c r="C51" s="4" t="n"/>
      <c r="D51" s="4" t="n"/>
      <c r="E51" s="2" t="n"/>
      <c r="F51" s="4" t="n"/>
      <c r="G51" s="4" t="n"/>
      <c r="H51" s="4" t="n"/>
      <c r="I51" s="2" t="n"/>
      <c r="J51" s="2" t="n"/>
      <c r="K51" s="4" t="n"/>
      <c r="L51" s="2" t="n"/>
      <c r="M51" s="23" t="n"/>
      <c r="N51" s="23" t="n"/>
      <c r="O51" s="25">
        <f>IF(OR(A51="",M51=""),"",ROUND((M51+N51-P51)*10%,2))</f>
        <v/>
      </c>
      <c r="P51" s="23" t="n"/>
      <c r="Q51" s="25">
        <f>IF(OR(A51="",M51=""),"",ROUND(M51+N51+O51-P51,2))</f>
        <v/>
      </c>
      <c r="R51" s="25">
        <f>IF(OR(A51="",Q51=""),"",IF(L51&gt;0,Q51/L51,0))</f>
        <v/>
      </c>
      <c r="S51" s="22" t="n"/>
      <c r="T51" s="22" t="n"/>
      <c r="U51" s="10">
        <f>IF(OR(A51="",Q51=""),"",RANK(Q51,$Q$2:$Q$110,1))</f>
        <v/>
      </c>
      <c r="V51" s="11">
        <f>IF(OR(A51="",Q51=""),"",IF(AND(COUNTIFS($E$2:$E$110,E51,$Q$2:$Q$110,"&lt;"&amp;Q51,$Q$2:$Q$110,"&gt;0")=0,L51=12),"Yes","Review"))</f>
        <v/>
      </c>
      <c r="W51" s="4" t="n"/>
    </row>
    <row r="52">
      <c r="A52" s="2" t="n"/>
      <c r="B52" s="22" t="n"/>
      <c r="C52" s="4" t="n"/>
      <c r="D52" s="4" t="n"/>
      <c r="E52" s="2" t="n"/>
      <c r="F52" s="4" t="n"/>
      <c r="G52" s="4" t="n"/>
      <c r="H52" s="4" t="n"/>
      <c r="I52" s="2" t="n"/>
      <c r="J52" s="2" t="n"/>
      <c r="K52" s="4" t="n"/>
      <c r="L52" s="2" t="n"/>
      <c r="M52" s="23" t="n"/>
      <c r="N52" s="23" t="n"/>
      <c r="O52" s="24">
        <f>IF(OR(A52="",M52=""),"",ROUND((M52+N52-P52)*10%,2))</f>
        <v/>
      </c>
      <c r="P52" s="23" t="n"/>
      <c r="Q52" s="24">
        <f>IF(OR(A52="",M52=""),"",ROUND(M52+N52+O52-P52,2))</f>
        <v/>
      </c>
      <c r="R52" s="24">
        <f>IF(OR(A52="",Q52=""),"",IF(L52&gt;0,Q52/L52,0))</f>
        <v/>
      </c>
      <c r="S52" s="22" t="n"/>
      <c r="T52" s="22" t="n"/>
      <c r="U52" s="7">
        <f>IF(OR(A52="",Q52=""),"",RANK(Q52,$Q$2:$Q$110,1))</f>
        <v/>
      </c>
      <c r="V52" s="8">
        <f>IF(OR(A52="",Q52=""),"",IF(AND(COUNTIFS($E$2:$E$110,E52,$Q$2:$Q$110,"&lt;"&amp;Q52,$Q$2:$Q$110,"&gt;0")=0,L52=12),"Yes","Review"))</f>
        <v/>
      </c>
      <c r="W52" s="4" t="n"/>
    </row>
    <row r="53">
      <c r="A53" s="2" t="n"/>
      <c r="B53" s="22" t="n"/>
      <c r="C53" s="4" t="n"/>
      <c r="D53" s="4" t="n"/>
      <c r="E53" s="2" t="n"/>
      <c r="F53" s="4" t="n"/>
      <c r="G53" s="4" t="n"/>
      <c r="H53" s="4" t="n"/>
      <c r="I53" s="2" t="n"/>
      <c r="J53" s="2" t="n"/>
      <c r="K53" s="4" t="n"/>
      <c r="L53" s="2" t="n"/>
      <c r="M53" s="23" t="n"/>
      <c r="N53" s="23" t="n"/>
      <c r="O53" s="25">
        <f>IF(OR(A53="",M53=""),"",ROUND((M53+N53-P53)*10%,2))</f>
        <v/>
      </c>
      <c r="P53" s="23" t="n"/>
      <c r="Q53" s="25">
        <f>IF(OR(A53="",M53=""),"",ROUND(M53+N53+O53-P53,2))</f>
        <v/>
      </c>
      <c r="R53" s="25">
        <f>IF(OR(A53="",Q53=""),"",IF(L53&gt;0,Q53/L53,0))</f>
        <v/>
      </c>
      <c r="S53" s="22" t="n"/>
      <c r="T53" s="22" t="n"/>
      <c r="U53" s="10">
        <f>IF(OR(A53="",Q53=""),"",RANK(Q53,$Q$2:$Q$110,1))</f>
        <v/>
      </c>
      <c r="V53" s="11">
        <f>IF(OR(A53="",Q53=""),"",IF(AND(COUNTIFS($E$2:$E$110,E53,$Q$2:$Q$110,"&lt;"&amp;Q53,$Q$2:$Q$110,"&gt;0")=0,L53=12),"Yes","Review"))</f>
        <v/>
      </c>
      <c r="W53" s="4" t="n"/>
    </row>
    <row r="54">
      <c r="A54" s="2" t="n"/>
      <c r="B54" s="22" t="n"/>
      <c r="C54" s="4" t="n"/>
      <c r="D54" s="4" t="n"/>
      <c r="E54" s="2" t="n"/>
      <c r="F54" s="4" t="n"/>
      <c r="G54" s="4" t="n"/>
      <c r="H54" s="4" t="n"/>
      <c r="I54" s="2" t="n"/>
      <c r="J54" s="2" t="n"/>
      <c r="K54" s="4" t="n"/>
      <c r="L54" s="2" t="n"/>
      <c r="M54" s="23" t="n"/>
      <c r="N54" s="23" t="n"/>
      <c r="O54" s="24">
        <f>IF(OR(A54="",M54=""),"",ROUND((M54+N54-P54)*10%,2))</f>
        <v/>
      </c>
      <c r="P54" s="23" t="n"/>
      <c r="Q54" s="24">
        <f>IF(OR(A54="",M54=""),"",ROUND(M54+N54+O54-P54,2))</f>
        <v/>
      </c>
      <c r="R54" s="24">
        <f>IF(OR(A54="",Q54=""),"",IF(L54&gt;0,Q54/L54,0))</f>
        <v/>
      </c>
      <c r="S54" s="22" t="n"/>
      <c r="T54" s="22" t="n"/>
      <c r="U54" s="7">
        <f>IF(OR(A54="",Q54=""),"",RANK(Q54,$Q$2:$Q$110,1))</f>
        <v/>
      </c>
      <c r="V54" s="8">
        <f>IF(OR(A54="",Q54=""),"",IF(AND(COUNTIFS($E$2:$E$110,E54,$Q$2:$Q$110,"&lt;"&amp;Q54,$Q$2:$Q$110,"&gt;0")=0,L54=12),"Yes","Review"))</f>
        <v/>
      </c>
      <c r="W54" s="4" t="n"/>
    </row>
    <row r="55">
      <c r="A55" s="2" t="n"/>
      <c r="B55" s="22" t="n"/>
      <c r="C55" s="4" t="n"/>
      <c r="D55" s="4" t="n"/>
      <c r="E55" s="2" t="n"/>
      <c r="F55" s="4" t="n"/>
      <c r="G55" s="4" t="n"/>
      <c r="H55" s="4" t="n"/>
      <c r="I55" s="2" t="n"/>
      <c r="J55" s="2" t="n"/>
      <c r="K55" s="4" t="n"/>
      <c r="L55" s="2" t="n"/>
      <c r="M55" s="23" t="n"/>
      <c r="N55" s="23" t="n"/>
      <c r="O55" s="25">
        <f>IF(OR(A55="",M55=""),"",ROUND((M55+N55-P55)*10%,2))</f>
        <v/>
      </c>
      <c r="P55" s="23" t="n"/>
      <c r="Q55" s="25">
        <f>IF(OR(A55="",M55=""),"",ROUND(M55+N55+O55-P55,2))</f>
        <v/>
      </c>
      <c r="R55" s="25">
        <f>IF(OR(A55="",Q55=""),"",IF(L55&gt;0,Q55/L55,0))</f>
        <v/>
      </c>
      <c r="S55" s="22" t="n"/>
      <c r="T55" s="22" t="n"/>
      <c r="U55" s="10">
        <f>IF(OR(A55="",Q55=""),"",RANK(Q55,$Q$2:$Q$110,1))</f>
        <v/>
      </c>
      <c r="V55" s="11">
        <f>IF(OR(A55="",Q55=""),"",IF(AND(COUNTIFS($E$2:$E$110,E55,$Q$2:$Q$110,"&lt;"&amp;Q55,$Q$2:$Q$110,"&gt;0")=0,L55=12),"Yes","Review"))</f>
        <v/>
      </c>
      <c r="W55" s="4" t="n"/>
    </row>
    <row r="56">
      <c r="A56" s="2" t="n"/>
      <c r="B56" s="22" t="n"/>
      <c r="C56" s="4" t="n"/>
      <c r="D56" s="4" t="n"/>
      <c r="E56" s="2" t="n"/>
      <c r="F56" s="4" t="n"/>
      <c r="G56" s="4" t="n"/>
      <c r="H56" s="4" t="n"/>
      <c r="I56" s="2" t="n"/>
      <c r="J56" s="2" t="n"/>
      <c r="K56" s="4" t="n"/>
      <c r="L56" s="2" t="n"/>
      <c r="M56" s="23" t="n"/>
      <c r="N56" s="23" t="n"/>
      <c r="O56" s="24">
        <f>IF(OR(A56="",M56=""),"",ROUND((M56+N56-P56)*10%,2))</f>
        <v/>
      </c>
      <c r="P56" s="23" t="n"/>
      <c r="Q56" s="24">
        <f>IF(OR(A56="",M56=""),"",ROUND(M56+N56+O56-P56,2))</f>
        <v/>
      </c>
      <c r="R56" s="24">
        <f>IF(OR(A56="",Q56=""),"",IF(L56&gt;0,Q56/L56,0))</f>
        <v/>
      </c>
      <c r="S56" s="22" t="n"/>
      <c r="T56" s="22" t="n"/>
      <c r="U56" s="7">
        <f>IF(OR(A56="",Q56=""),"",RANK(Q56,$Q$2:$Q$110,1))</f>
        <v/>
      </c>
      <c r="V56" s="8">
        <f>IF(OR(A56="",Q56=""),"",IF(AND(COUNTIFS($E$2:$E$110,E56,$Q$2:$Q$110,"&lt;"&amp;Q56,$Q$2:$Q$110,"&gt;0")=0,L56=12),"Yes","Review"))</f>
        <v/>
      </c>
      <c r="W56" s="4" t="n"/>
    </row>
    <row r="57">
      <c r="A57" s="2" t="n"/>
      <c r="B57" s="22" t="n"/>
      <c r="C57" s="4" t="n"/>
      <c r="D57" s="4" t="n"/>
      <c r="E57" s="2" t="n"/>
      <c r="F57" s="4" t="n"/>
      <c r="G57" s="4" t="n"/>
      <c r="H57" s="4" t="n"/>
      <c r="I57" s="2" t="n"/>
      <c r="J57" s="2" t="n"/>
      <c r="K57" s="4" t="n"/>
      <c r="L57" s="2" t="n"/>
      <c r="M57" s="23" t="n"/>
      <c r="N57" s="23" t="n"/>
      <c r="O57" s="25">
        <f>IF(OR(A57="",M57=""),"",ROUND((M57+N57-P57)*10%,2))</f>
        <v/>
      </c>
      <c r="P57" s="23" t="n"/>
      <c r="Q57" s="25">
        <f>IF(OR(A57="",M57=""),"",ROUND(M57+N57+O57-P57,2))</f>
        <v/>
      </c>
      <c r="R57" s="25">
        <f>IF(OR(A57="",Q57=""),"",IF(L57&gt;0,Q57/L57,0))</f>
        <v/>
      </c>
      <c r="S57" s="22" t="n"/>
      <c r="T57" s="22" t="n"/>
      <c r="U57" s="10">
        <f>IF(OR(A57="",Q57=""),"",RANK(Q57,$Q$2:$Q$110,1))</f>
        <v/>
      </c>
      <c r="V57" s="11">
        <f>IF(OR(A57="",Q57=""),"",IF(AND(COUNTIFS($E$2:$E$110,E57,$Q$2:$Q$110,"&lt;"&amp;Q57,$Q$2:$Q$110,"&gt;0")=0,L57=12),"Yes","Review"))</f>
        <v/>
      </c>
      <c r="W57" s="4" t="n"/>
    </row>
    <row r="58">
      <c r="A58" s="2" t="n"/>
      <c r="B58" s="22" t="n"/>
      <c r="C58" s="4" t="n"/>
      <c r="D58" s="4" t="n"/>
      <c r="E58" s="2" t="n"/>
      <c r="F58" s="4" t="n"/>
      <c r="G58" s="4" t="n"/>
      <c r="H58" s="4" t="n"/>
      <c r="I58" s="2" t="n"/>
      <c r="J58" s="2" t="n"/>
      <c r="K58" s="4" t="n"/>
      <c r="L58" s="2" t="n"/>
      <c r="M58" s="23" t="n"/>
      <c r="N58" s="23" t="n"/>
      <c r="O58" s="24">
        <f>IF(OR(A58="",M58=""),"",ROUND((M58+N58-P58)*10%,2))</f>
        <v/>
      </c>
      <c r="P58" s="23" t="n"/>
      <c r="Q58" s="24">
        <f>IF(OR(A58="",M58=""),"",ROUND(M58+N58+O58-P58,2))</f>
        <v/>
      </c>
      <c r="R58" s="24">
        <f>IF(OR(A58="",Q58=""),"",IF(L58&gt;0,Q58/L58,0))</f>
        <v/>
      </c>
      <c r="S58" s="22" t="n"/>
      <c r="T58" s="22" t="n"/>
      <c r="U58" s="7">
        <f>IF(OR(A58="",Q58=""),"",RANK(Q58,$Q$2:$Q$110,1))</f>
        <v/>
      </c>
      <c r="V58" s="8">
        <f>IF(OR(A58="",Q58=""),"",IF(AND(COUNTIFS($E$2:$E$110,E58,$Q$2:$Q$110,"&lt;"&amp;Q58,$Q$2:$Q$110,"&gt;0")=0,L58=12),"Yes","Review"))</f>
        <v/>
      </c>
      <c r="W58" s="4" t="n"/>
    </row>
    <row r="59">
      <c r="A59" s="2" t="n"/>
      <c r="B59" s="22" t="n"/>
      <c r="C59" s="4" t="n"/>
      <c r="D59" s="4" t="n"/>
      <c r="E59" s="2" t="n"/>
      <c r="F59" s="4" t="n"/>
      <c r="G59" s="4" t="n"/>
      <c r="H59" s="4" t="n"/>
      <c r="I59" s="2" t="n"/>
      <c r="J59" s="2" t="n"/>
      <c r="K59" s="4" t="n"/>
      <c r="L59" s="2" t="n"/>
      <c r="M59" s="23" t="n"/>
      <c r="N59" s="23" t="n"/>
      <c r="O59" s="25">
        <f>IF(OR(A59="",M59=""),"",ROUND((M59+N59-P59)*10%,2))</f>
        <v/>
      </c>
      <c r="P59" s="23" t="n"/>
      <c r="Q59" s="25">
        <f>IF(OR(A59="",M59=""),"",ROUND(M59+N59+O59-P59,2))</f>
        <v/>
      </c>
      <c r="R59" s="25">
        <f>IF(OR(A59="",Q59=""),"",IF(L59&gt;0,Q59/L59,0))</f>
        <v/>
      </c>
      <c r="S59" s="22" t="n"/>
      <c r="T59" s="22" t="n"/>
      <c r="U59" s="10">
        <f>IF(OR(A59="",Q59=""),"",RANK(Q59,$Q$2:$Q$110,1))</f>
        <v/>
      </c>
      <c r="V59" s="11">
        <f>IF(OR(A59="",Q59=""),"",IF(AND(COUNTIFS($E$2:$E$110,E59,$Q$2:$Q$110,"&lt;"&amp;Q59,$Q$2:$Q$110,"&gt;0")=0,L59=12),"Yes","Review"))</f>
        <v/>
      </c>
      <c r="W59" s="4" t="n"/>
    </row>
    <row r="60">
      <c r="A60" s="2" t="n"/>
      <c r="B60" s="22" t="n"/>
      <c r="C60" s="4" t="n"/>
      <c r="D60" s="4" t="n"/>
      <c r="E60" s="2" t="n"/>
      <c r="F60" s="4" t="n"/>
      <c r="G60" s="4" t="n"/>
      <c r="H60" s="4" t="n"/>
      <c r="I60" s="2" t="n"/>
      <c r="J60" s="2" t="n"/>
      <c r="K60" s="4" t="n"/>
      <c r="L60" s="2" t="n"/>
      <c r="M60" s="23" t="n"/>
      <c r="N60" s="23" t="n"/>
      <c r="O60" s="24">
        <f>IF(OR(A60="",M60=""),"",ROUND((M60+N60-P60)*10%,2))</f>
        <v/>
      </c>
      <c r="P60" s="23" t="n"/>
      <c r="Q60" s="24">
        <f>IF(OR(A60="",M60=""),"",ROUND(M60+N60+O60-P60,2))</f>
        <v/>
      </c>
      <c r="R60" s="24">
        <f>IF(OR(A60="",Q60=""),"",IF(L60&gt;0,Q60/L60,0))</f>
        <v/>
      </c>
      <c r="S60" s="22" t="n"/>
      <c r="T60" s="22" t="n"/>
      <c r="U60" s="7">
        <f>IF(OR(A60="",Q60=""),"",RANK(Q60,$Q$2:$Q$110,1))</f>
        <v/>
      </c>
      <c r="V60" s="8">
        <f>IF(OR(A60="",Q60=""),"",IF(AND(COUNTIFS($E$2:$E$110,E60,$Q$2:$Q$110,"&lt;"&amp;Q60,$Q$2:$Q$110,"&gt;0")=0,L60=12),"Yes","Review"))</f>
        <v/>
      </c>
      <c r="W60" s="4" t="n"/>
    </row>
    <row r="61">
      <c r="A61" s="2" t="n"/>
      <c r="B61" s="22" t="n"/>
      <c r="C61" s="4" t="n"/>
      <c r="D61" s="4" t="n"/>
      <c r="E61" s="2" t="n"/>
      <c r="F61" s="4" t="n"/>
      <c r="G61" s="4" t="n"/>
      <c r="H61" s="4" t="n"/>
      <c r="I61" s="2" t="n"/>
      <c r="J61" s="2" t="n"/>
      <c r="K61" s="4" t="n"/>
      <c r="L61" s="2" t="n"/>
      <c r="M61" s="23" t="n"/>
      <c r="N61" s="23" t="n"/>
      <c r="O61" s="25">
        <f>IF(OR(A61="",M61=""),"",ROUND((M61+N61-P61)*10%,2))</f>
        <v/>
      </c>
      <c r="P61" s="23" t="n"/>
      <c r="Q61" s="25">
        <f>IF(OR(A61="",M61=""),"",ROUND(M61+N61+O61-P61,2))</f>
        <v/>
      </c>
      <c r="R61" s="25">
        <f>IF(OR(A61="",Q61=""),"",IF(L61&gt;0,Q61/L61,0))</f>
        <v/>
      </c>
      <c r="S61" s="22" t="n"/>
      <c r="T61" s="22" t="n"/>
      <c r="U61" s="10">
        <f>IF(OR(A61="",Q61=""),"",RANK(Q61,$Q$2:$Q$110,1))</f>
        <v/>
      </c>
      <c r="V61" s="11">
        <f>IF(OR(A61="",Q61=""),"",IF(AND(COUNTIFS($E$2:$E$110,E61,$Q$2:$Q$110,"&lt;"&amp;Q61,$Q$2:$Q$110,"&gt;0")=0,L61=12),"Yes","Review"))</f>
        <v/>
      </c>
      <c r="W61" s="4" t="n"/>
    </row>
    <row r="62">
      <c r="A62" s="2" t="n"/>
      <c r="B62" s="22" t="n"/>
      <c r="C62" s="4" t="n"/>
      <c r="D62" s="4" t="n"/>
      <c r="E62" s="2" t="n"/>
      <c r="F62" s="4" t="n"/>
      <c r="G62" s="4" t="n"/>
      <c r="H62" s="4" t="n"/>
      <c r="I62" s="2" t="n"/>
      <c r="J62" s="2" t="n"/>
      <c r="K62" s="4" t="n"/>
      <c r="L62" s="2" t="n"/>
      <c r="M62" s="23" t="n"/>
      <c r="N62" s="23" t="n"/>
      <c r="O62" s="24">
        <f>IF(OR(A62="",M62=""),"",ROUND((M62+N62-P62)*10%,2))</f>
        <v/>
      </c>
      <c r="P62" s="23" t="n"/>
      <c r="Q62" s="24">
        <f>IF(OR(A62="",M62=""),"",ROUND(M62+N62+O62-P62,2))</f>
        <v/>
      </c>
      <c r="R62" s="24">
        <f>IF(OR(A62="",Q62=""),"",IF(L62&gt;0,Q62/L62,0))</f>
        <v/>
      </c>
      <c r="S62" s="22" t="n"/>
      <c r="T62" s="22" t="n"/>
      <c r="U62" s="7">
        <f>IF(OR(A62="",Q62=""),"",RANK(Q62,$Q$2:$Q$110,1))</f>
        <v/>
      </c>
      <c r="V62" s="8">
        <f>IF(OR(A62="",Q62=""),"",IF(AND(COUNTIFS($E$2:$E$110,E62,$Q$2:$Q$110,"&lt;"&amp;Q62,$Q$2:$Q$110,"&gt;0")=0,L62=12),"Yes","Review"))</f>
        <v/>
      </c>
      <c r="W62" s="4" t="n"/>
    </row>
    <row r="63">
      <c r="A63" s="2" t="n"/>
      <c r="B63" s="22" t="n"/>
      <c r="C63" s="4" t="n"/>
      <c r="D63" s="4" t="n"/>
      <c r="E63" s="2" t="n"/>
      <c r="F63" s="4" t="n"/>
      <c r="G63" s="4" t="n"/>
      <c r="H63" s="4" t="n"/>
      <c r="I63" s="2" t="n"/>
      <c r="J63" s="2" t="n"/>
      <c r="K63" s="4" t="n"/>
      <c r="L63" s="2" t="n"/>
      <c r="M63" s="23" t="n"/>
      <c r="N63" s="23" t="n"/>
      <c r="O63" s="25">
        <f>IF(OR(A63="",M63=""),"",ROUND((M63+N63-P63)*10%,2))</f>
        <v/>
      </c>
      <c r="P63" s="23" t="n"/>
      <c r="Q63" s="25">
        <f>IF(OR(A63="",M63=""),"",ROUND(M63+N63+O63-P63,2))</f>
        <v/>
      </c>
      <c r="R63" s="25">
        <f>IF(OR(A63="",Q63=""),"",IF(L63&gt;0,Q63/L63,0))</f>
        <v/>
      </c>
      <c r="S63" s="22" t="n"/>
      <c r="T63" s="22" t="n"/>
      <c r="U63" s="10">
        <f>IF(OR(A63="",Q63=""),"",RANK(Q63,$Q$2:$Q$110,1))</f>
        <v/>
      </c>
      <c r="V63" s="11">
        <f>IF(OR(A63="",Q63=""),"",IF(AND(COUNTIFS($E$2:$E$110,E63,$Q$2:$Q$110,"&lt;"&amp;Q63,$Q$2:$Q$110,"&gt;0")=0,L63=12),"Yes","Review"))</f>
        <v/>
      </c>
      <c r="W63" s="4" t="n"/>
    </row>
    <row r="64">
      <c r="A64" s="2" t="n"/>
      <c r="B64" s="22" t="n"/>
      <c r="C64" s="4" t="n"/>
      <c r="D64" s="4" t="n"/>
      <c r="E64" s="2" t="n"/>
      <c r="F64" s="4" t="n"/>
      <c r="G64" s="4" t="n"/>
      <c r="H64" s="4" t="n"/>
      <c r="I64" s="2" t="n"/>
      <c r="J64" s="2" t="n"/>
      <c r="K64" s="4" t="n"/>
      <c r="L64" s="2" t="n"/>
      <c r="M64" s="23" t="n"/>
      <c r="N64" s="23" t="n"/>
      <c r="O64" s="24">
        <f>IF(OR(A64="",M64=""),"",ROUND((M64+N64-P64)*10%,2))</f>
        <v/>
      </c>
      <c r="P64" s="23" t="n"/>
      <c r="Q64" s="24">
        <f>IF(OR(A64="",M64=""),"",ROUND(M64+N64+O64-P64,2))</f>
        <v/>
      </c>
      <c r="R64" s="24">
        <f>IF(OR(A64="",Q64=""),"",IF(L64&gt;0,Q64/L64,0))</f>
        <v/>
      </c>
      <c r="S64" s="22" t="n"/>
      <c r="T64" s="22" t="n"/>
      <c r="U64" s="7">
        <f>IF(OR(A64="",Q64=""),"",RANK(Q64,$Q$2:$Q$110,1))</f>
        <v/>
      </c>
      <c r="V64" s="8">
        <f>IF(OR(A64="",Q64=""),"",IF(AND(COUNTIFS($E$2:$E$110,E64,$Q$2:$Q$110,"&lt;"&amp;Q64,$Q$2:$Q$110,"&gt;0")=0,L64=12),"Yes","Review"))</f>
        <v/>
      </c>
      <c r="W64" s="4" t="n"/>
    </row>
    <row r="65">
      <c r="A65" s="2" t="n"/>
      <c r="B65" s="22" t="n"/>
      <c r="C65" s="4" t="n"/>
      <c r="D65" s="4" t="n"/>
      <c r="E65" s="2" t="n"/>
      <c r="F65" s="4" t="n"/>
      <c r="G65" s="4" t="n"/>
      <c r="H65" s="4" t="n"/>
      <c r="I65" s="2" t="n"/>
      <c r="J65" s="2" t="n"/>
      <c r="K65" s="4" t="n"/>
      <c r="L65" s="2" t="n"/>
      <c r="M65" s="23" t="n"/>
      <c r="N65" s="23" t="n"/>
      <c r="O65" s="25">
        <f>IF(OR(A65="",M65=""),"",ROUND((M65+N65-P65)*10%,2))</f>
        <v/>
      </c>
      <c r="P65" s="23" t="n"/>
      <c r="Q65" s="25">
        <f>IF(OR(A65="",M65=""),"",ROUND(M65+N65+O65-P65,2))</f>
        <v/>
      </c>
      <c r="R65" s="25">
        <f>IF(OR(A65="",Q65=""),"",IF(L65&gt;0,Q65/L65,0))</f>
        <v/>
      </c>
      <c r="S65" s="22" t="n"/>
      <c r="T65" s="22" t="n"/>
      <c r="U65" s="10">
        <f>IF(OR(A65="",Q65=""),"",RANK(Q65,$Q$2:$Q$110,1))</f>
        <v/>
      </c>
      <c r="V65" s="11">
        <f>IF(OR(A65="",Q65=""),"",IF(AND(COUNTIFS($E$2:$E$110,E65,$Q$2:$Q$110,"&lt;"&amp;Q65,$Q$2:$Q$110,"&gt;0")=0,L65=12),"Yes","Review"))</f>
        <v/>
      </c>
      <c r="W65" s="4" t="n"/>
    </row>
    <row r="66">
      <c r="A66" s="2" t="n"/>
      <c r="B66" s="22" t="n"/>
      <c r="C66" s="4" t="n"/>
      <c r="D66" s="4" t="n"/>
      <c r="E66" s="2" t="n"/>
      <c r="F66" s="4" t="n"/>
      <c r="G66" s="4" t="n"/>
      <c r="H66" s="4" t="n"/>
      <c r="I66" s="2" t="n"/>
      <c r="J66" s="2" t="n"/>
      <c r="K66" s="4" t="n"/>
      <c r="L66" s="2" t="n"/>
      <c r="M66" s="23" t="n"/>
      <c r="N66" s="23" t="n"/>
      <c r="O66" s="24">
        <f>IF(OR(A66="",M66=""),"",ROUND((M66+N66-P66)*10%,2))</f>
        <v/>
      </c>
      <c r="P66" s="23" t="n"/>
      <c r="Q66" s="24">
        <f>IF(OR(A66="",M66=""),"",ROUND(M66+N66+O66-P66,2))</f>
        <v/>
      </c>
      <c r="R66" s="24">
        <f>IF(OR(A66="",Q66=""),"",IF(L66&gt;0,Q66/L66,0))</f>
        <v/>
      </c>
      <c r="S66" s="22" t="n"/>
      <c r="T66" s="22" t="n"/>
      <c r="U66" s="7">
        <f>IF(OR(A66="",Q66=""),"",RANK(Q66,$Q$2:$Q$110,1))</f>
        <v/>
      </c>
      <c r="V66" s="8">
        <f>IF(OR(A66="",Q66=""),"",IF(AND(COUNTIFS($E$2:$E$110,E66,$Q$2:$Q$110,"&lt;"&amp;Q66,$Q$2:$Q$110,"&gt;0")=0,L66=12),"Yes","Review"))</f>
        <v/>
      </c>
      <c r="W66" s="4" t="n"/>
    </row>
    <row r="67">
      <c r="A67" s="2" t="n"/>
      <c r="B67" s="22" t="n"/>
      <c r="C67" s="4" t="n"/>
      <c r="D67" s="4" t="n"/>
      <c r="E67" s="2" t="n"/>
      <c r="F67" s="4" t="n"/>
      <c r="G67" s="4" t="n"/>
      <c r="H67" s="4" t="n"/>
      <c r="I67" s="2" t="n"/>
      <c r="J67" s="2" t="n"/>
      <c r="K67" s="4" t="n"/>
      <c r="L67" s="2" t="n"/>
      <c r="M67" s="23" t="n"/>
      <c r="N67" s="23" t="n"/>
      <c r="O67" s="25">
        <f>IF(OR(A67="",M67=""),"",ROUND((M67+N67-P67)*10%,2))</f>
        <v/>
      </c>
      <c r="P67" s="23" t="n"/>
      <c r="Q67" s="25">
        <f>IF(OR(A67="",M67=""),"",ROUND(M67+N67+O67-P67,2))</f>
        <v/>
      </c>
      <c r="R67" s="25">
        <f>IF(OR(A67="",Q67=""),"",IF(L67&gt;0,Q67/L67,0))</f>
        <v/>
      </c>
      <c r="S67" s="22" t="n"/>
      <c r="T67" s="22" t="n"/>
      <c r="U67" s="10">
        <f>IF(OR(A67="",Q67=""),"",RANK(Q67,$Q$2:$Q$110,1))</f>
        <v/>
      </c>
      <c r="V67" s="11">
        <f>IF(OR(A67="",Q67=""),"",IF(AND(COUNTIFS($E$2:$E$110,E67,$Q$2:$Q$110,"&lt;"&amp;Q67,$Q$2:$Q$110,"&gt;0")=0,L67=12),"Yes","Review"))</f>
        <v/>
      </c>
      <c r="W67" s="4" t="n"/>
    </row>
    <row r="68">
      <c r="A68" s="2" t="n"/>
      <c r="B68" s="22" t="n"/>
      <c r="C68" s="4" t="n"/>
      <c r="D68" s="4" t="n"/>
      <c r="E68" s="2" t="n"/>
      <c r="F68" s="4" t="n"/>
      <c r="G68" s="4" t="n"/>
      <c r="H68" s="4" t="n"/>
      <c r="I68" s="2" t="n"/>
      <c r="J68" s="2" t="n"/>
      <c r="K68" s="4" t="n"/>
      <c r="L68" s="2" t="n"/>
      <c r="M68" s="23" t="n"/>
      <c r="N68" s="23" t="n"/>
      <c r="O68" s="24">
        <f>IF(OR(A68="",M68=""),"",ROUND((M68+N68-P68)*10%,2))</f>
        <v/>
      </c>
      <c r="P68" s="23" t="n"/>
      <c r="Q68" s="24">
        <f>IF(OR(A68="",M68=""),"",ROUND(M68+N68+O68-P68,2))</f>
        <v/>
      </c>
      <c r="R68" s="24">
        <f>IF(OR(A68="",Q68=""),"",IF(L68&gt;0,Q68/L68,0))</f>
        <v/>
      </c>
      <c r="S68" s="22" t="n"/>
      <c r="T68" s="22" t="n"/>
      <c r="U68" s="7">
        <f>IF(OR(A68="",Q68=""),"",RANK(Q68,$Q$2:$Q$110,1))</f>
        <v/>
      </c>
      <c r="V68" s="8">
        <f>IF(OR(A68="",Q68=""),"",IF(AND(COUNTIFS($E$2:$E$110,E68,$Q$2:$Q$110,"&lt;"&amp;Q68,$Q$2:$Q$110,"&gt;0")=0,L68=12),"Yes","Review"))</f>
        <v/>
      </c>
      <c r="W68" s="4" t="n"/>
    </row>
    <row r="69">
      <c r="A69" s="2" t="n"/>
      <c r="B69" s="22" t="n"/>
      <c r="C69" s="4" t="n"/>
      <c r="D69" s="4" t="n"/>
      <c r="E69" s="2" t="n"/>
      <c r="F69" s="4" t="n"/>
      <c r="G69" s="4" t="n"/>
      <c r="H69" s="4" t="n"/>
      <c r="I69" s="2" t="n"/>
      <c r="J69" s="2" t="n"/>
      <c r="K69" s="4" t="n"/>
      <c r="L69" s="2" t="n"/>
      <c r="M69" s="23" t="n"/>
      <c r="N69" s="23" t="n"/>
      <c r="O69" s="25">
        <f>IF(OR(A69="",M69=""),"",ROUND((M69+N69-P69)*10%,2))</f>
        <v/>
      </c>
      <c r="P69" s="23" t="n"/>
      <c r="Q69" s="25">
        <f>IF(OR(A69="",M69=""),"",ROUND(M69+N69+O69-P69,2))</f>
        <v/>
      </c>
      <c r="R69" s="25">
        <f>IF(OR(A69="",Q69=""),"",IF(L69&gt;0,Q69/L69,0))</f>
        <v/>
      </c>
      <c r="S69" s="22" t="n"/>
      <c r="T69" s="22" t="n"/>
      <c r="U69" s="10">
        <f>IF(OR(A69="",Q69=""),"",RANK(Q69,$Q$2:$Q$110,1))</f>
        <v/>
      </c>
      <c r="V69" s="11">
        <f>IF(OR(A69="",Q69=""),"",IF(AND(COUNTIFS($E$2:$E$110,E69,$Q$2:$Q$110,"&lt;"&amp;Q69,$Q$2:$Q$110,"&gt;0")=0,L69=12),"Yes","Review"))</f>
        <v/>
      </c>
      <c r="W69" s="4" t="n"/>
    </row>
    <row r="70">
      <c r="A70" s="2" t="n"/>
      <c r="B70" s="22" t="n"/>
      <c r="C70" s="4" t="n"/>
      <c r="D70" s="4" t="n"/>
      <c r="E70" s="2" t="n"/>
      <c r="F70" s="4" t="n"/>
      <c r="G70" s="4" t="n"/>
      <c r="H70" s="4" t="n"/>
      <c r="I70" s="2" t="n"/>
      <c r="J70" s="2" t="n"/>
      <c r="K70" s="4" t="n"/>
      <c r="L70" s="2" t="n"/>
      <c r="M70" s="23" t="n"/>
      <c r="N70" s="23" t="n"/>
      <c r="O70" s="24">
        <f>IF(OR(A70="",M70=""),"",ROUND((M70+N70-P70)*10%,2))</f>
        <v/>
      </c>
      <c r="P70" s="23" t="n"/>
      <c r="Q70" s="24">
        <f>IF(OR(A70="",M70=""),"",ROUND(M70+N70+O70-P70,2))</f>
        <v/>
      </c>
      <c r="R70" s="24">
        <f>IF(OR(A70="",Q70=""),"",IF(L70&gt;0,Q70/L70,0))</f>
        <v/>
      </c>
      <c r="S70" s="22" t="n"/>
      <c r="T70" s="22" t="n"/>
      <c r="U70" s="7">
        <f>IF(OR(A70="",Q70=""),"",RANK(Q70,$Q$2:$Q$110,1))</f>
        <v/>
      </c>
      <c r="V70" s="8">
        <f>IF(OR(A70="",Q70=""),"",IF(AND(COUNTIFS($E$2:$E$110,E70,$Q$2:$Q$110,"&lt;"&amp;Q70,$Q$2:$Q$110,"&gt;0")=0,L70=12),"Yes","Review"))</f>
        <v/>
      </c>
      <c r="W70" s="4" t="n"/>
    </row>
    <row r="71">
      <c r="A71" s="2" t="n"/>
      <c r="B71" s="22" t="n"/>
      <c r="C71" s="4" t="n"/>
      <c r="D71" s="4" t="n"/>
      <c r="E71" s="2" t="n"/>
      <c r="F71" s="4" t="n"/>
      <c r="G71" s="4" t="n"/>
      <c r="H71" s="4" t="n"/>
      <c r="I71" s="2" t="n"/>
      <c r="J71" s="2" t="n"/>
      <c r="K71" s="4" t="n"/>
      <c r="L71" s="2" t="n"/>
      <c r="M71" s="23" t="n"/>
      <c r="N71" s="23" t="n"/>
      <c r="O71" s="25">
        <f>IF(OR(A71="",M71=""),"",ROUND((M71+N71-P71)*10%,2))</f>
        <v/>
      </c>
      <c r="P71" s="23" t="n"/>
      <c r="Q71" s="25">
        <f>IF(OR(A71="",M71=""),"",ROUND(M71+N71+O71-P71,2))</f>
        <v/>
      </c>
      <c r="R71" s="25">
        <f>IF(OR(A71="",Q71=""),"",IF(L71&gt;0,Q71/L71,0))</f>
        <v/>
      </c>
      <c r="S71" s="22" t="n"/>
      <c r="T71" s="22" t="n"/>
      <c r="U71" s="10">
        <f>IF(OR(A71="",Q71=""),"",RANK(Q71,$Q$2:$Q$110,1))</f>
        <v/>
      </c>
      <c r="V71" s="11">
        <f>IF(OR(A71="",Q71=""),"",IF(AND(COUNTIFS($E$2:$E$110,E71,$Q$2:$Q$110,"&lt;"&amp;Q71,$Q$2:$Q$110,"&gt;0")=0,L71=12),"Yes","Review"))</f>
        <v/>
      </c>
      <c r="W71" s="4" t="n"/>
    </row>
    <row r="72">
      <c r="A72" s="2" t="n"/>
      <c r="B72" s="22" t="n"/>
      <c r="C72" s="4" t="n"/>
      <c r="D72" s="4" t="n"/>
      <c r="E72" s="2" t="n"/>
      <c r="F72" s="4" t="n"/>
      <c r="G72" s="4" t="n"/>
      <c r="H72" s="4" t="n"/>
      <c r="I72" s="2" t="n"/>
      <c r="J72" s="2" t="n"/>
      <c r="K72" s="4" t="n"/>
      <c r="L72" s="2" t="n"/>
      <c r="M72" s="23" t="n"/>
      <c r="N72" s="23" t="n"/>
      <c r="O72" s="24">
        <f>IF(OR(A72="",M72=""),"",ROUND((M72+N72-P72)*10%,2))</f>
        <v/>
      </c>
      <c r="P72" s="23" t="n"/>
      <c r="Q72" s="24">
        <f>IF(OR(A72="",M72=""),"",ROUND(M72+N72+O72-P72,2))</f>
        <v/>
      </c>
      <c r="R72" s="24">
        <f>IF(OR(A72="",Q72=""),"",IF(L72&gt;0,Q72/L72,0))</f>
        <v/>
      </c>
      <c r="S72" s="22" t="n"/>
      <c r="T72" s="22" t="n"/>
      <c r="U72" s="7">
        <f>IF(OR(A72="",Q72=""),"",RANK(Q72,$Q$2:$Q$110,1))</f>
        <v/>
      </c>
      <c r="V72" s="8">
        <f>IF(OR(A72="",Q72=""),"",IF(AND(COUNTIFS($E$2:$E$110,E72,$Q$2:$Q$110,"&lt;"&amp;Q72,$Q$2:$Q$110,"&gt;0")=0,L72=12),"Yes","Review"))</f>
        <v/>
      </c>
      <c r="W72" s="4" t="n"/>
    </row>
    <row r="73">
      <c r="A73" s="2" t="n"/>
      <c r="B73" s="22" t="n"/>
      <c r="C73" s="4" t="n"/>
      <c r="D73" s="4" t="n"/>
      <c r="E73" s="2" t="n"/>
      <c r="F73" s="4" t="n"/>
      <c r="G73" s="4" t="n"/>
      <c r="H73" s="4" t="n"/>
      <c r="I73" s="2" t="n"/>
      <c r="J73" s="2" t="n"/>
      <c r="K73" s="4" t="n"/>
      <c r="L73" s="2" t="n"/>
      <c r="M73" s="23" t="n"/>
      <c r="N73" s="23" t="n"/>
      <c r="O73" s="25">
        <f>IF(OR(A73="",M73=""),"",ROUND((M73+N73-P73)*10%,2))</f>
        <v/>
      </c>
      <c r="P73" s="23" t="n"/>
      <c r="Q73" s="25">
        <f>IF(OR(A73="",M73=""),"",ROUND(M73+N73+O73-P73,2))</f>
        <v/>
      </c>
      <c r="R73" s="25">
        <f>IF(OR(A73="",Q73=""),"",IF(L73&gt;0,Q73/L73,0))</f>
        <v/>
      </c>
      <c r="S73" s="22" t="n"/>
      <c r="T73" s="22" t="n"/>
      <c r="U73" s="10">
        <f>IF(OR(A73="",Q73=""),"",RANK(Q73,$Q$2:$Q$110,1))</f>
        <v/>
      </c>
      <c r="V73" s="11">
        <f>IF(OR(A73="",Q73=""),"",IF(AND(COUNTIFS($E$2:$E$110,E73,$Q$2:$Q$110,"&lt;"&amp;Q73,$Q$2:$Q$110,"&gt;0")=0,L73=12),"Yes","Review"))</f>
        <v/>
      </c>
      <c r="W73" s="4" t="n"/>
    </row>
    <row r="74">
      <c r="A74" s="2" t="n"/>
      <c r="B74" s="22" t="n"/>
      <c r="C74" s="4" t="n"/>
      <c r="D74" s="4" t="n"/>
      <c r="E74" s="2" t="n"/>
      <c r="F74" s="4" t="n"/>
      <c r="G74" s="4" t="n"/>
      <c r="H74" s="4" t="n"/>
      <c r="I74" s="2" t="n"/>
      <c r="J74" s="2" t="n"/>
      <c r="K74" s="4" t="n"/>
      <c r="L74" s="2" t="n"/>
      <c r="M74" s="23" t="n"/>
      <c r="N74" s="23" t="n"/>
      <c r="O74" s="24">
        <f>IF(OR(A74="",M74=""),"",ROUND((M74+N74-P74)*10%,2))</f>
        <v/>
      </c>
      <c r="P74" s="23" t="n"/>
      <c r="Q74" s="24">
        <f>IF(OR(A74="",M74=""),"",ROUND(M74+N74+O74-P74,2))</f>
        <v/>
      </c>
      <c r="R74" s="24">
        <f>IF(OR(A74="",Q74=""),"",IF(L74&gt;0,Q74/L74,0))</f>
        <v/>
      </c>
      <c r="S74" s="22" t="n"/>
      <c r="T74" s="22" t="n"/>
      <c r="U74" s="7">
        <f>IF(OR(A74="",Q74=""),"",RANK(Q74,$Q$2:$Q$110,1))</f>
        <v/>
      </c>
      <c r="V74" s="8">
        <f>IF(OR(A74="",Q74=""),"",IF(AND(COUNTIFS($E$2:$E$110,E74,$Q$2:$Q$110,"&lt;"&amp;Q74,$Q$2:$Q$110,"&gt;0")=0,L74=12),"Yes","Review"))</f>
        <v/>
      </c>
      <c r="W74" s="4" t="n"/>
    </row>
    <row r="75">
      <c r="A75" s="2" t="n"/>
      <c r="B75" s="22" t="n"/>
      <c r="C75" s="4" t="n"/>
      <c r="D75" s="4" t="n"/>
      <c r="E75" s="2" t="n"/>
      <c r="F75" s="4" t="n"/>
      <c r="G75" s="4" t="n"/>
      <c r="H75" s="4" t="n"/>
      <c r="I75" s="2" t="n"/>
      <c r="J75" s="2" t="n"/>
      <c r="K75" s="4" t="n"/>
      <c r="L75" s="2" t="n"/>
      <c r="M75" s="23" t="n"/>
      <c r="N75" s="23" t="n"/>
      <c r="O75" s="25">
        <f>IF(OR(A75="",M75=""),"",ROUND((M75+N75-P75)*10%,2))</f>
        <v/>
      </c>
      <c r="P75" s="23" t="n"/>
      <c r="Q75" s="25">
        <f>IF(OR(A75="",M75=""),"",ROUND(M75+N75+O75-P75,2))</f>
        <v/>
      </c>
      <c r="R75" s="25">
        <f>IF(OR(A75="",Q75=""),"",IF(L75&gt;0,Q75/L75,0))</f>
        <v/>
      </c>
      <c r="S75" s="22" t="n"/>
      <c r="T75" s="22" t="n"/>
      <c r="U75" s="10">
        <f>IF(OR(A75="",Q75=""),"",RANK(Q75,$Q$2:$Q$110,1))</f>
        <v/>
      </c>
      <c r="V75" s="11">
        <f>IF(OR(A75="",Q75=""),"",IF(AND(COUNTIFS($E$2:$E$110,E75,$Q$2:$Q$110,"&lt;"&amp;Q75,$Q$2:$Q$110,"&gt;0")=0,L75=12),"Yes","Review"))</f>
        <v/>
      </c>
      <c r="W75" s="4" t="n"/>
    </row>
    <row r="76">
      <c r="A76" s="2" t="n"/>
      <c r="B76" s="22" t="n"/>
      <c r="C76" s="4" t="n"/>
      <c r="D76" s="4" t="n"/>
      <c r="E76" s="2" t="n"/>
      <c r="F76" s="4" t="n"/>
      <c r="G76" s="4" t="n"/>
      <c r="H76" s="4" t="n"/>
      <c r="I76" s="2" t="n"/>
      <c r="J76" s="2" t="n"/>
      <c r="K76" s="4" t="n"/>
      <c r="L76" s="2" t="n"/>
      <c r="M76" s="23" t="n"/>
      <c r="N76" s="23" t="n"/>
      <c r="O76" s="24">
        <f>IF(OR(A76="",M76=""),"",ROUND((M76+N76-P76)*10%,2))</f>
        <v/>
      </c>
      <c r="P76" s="23" t="n"/>
      <c r="Q76" s="24">
        <f>IF(OR(A76="",M76=""),"",ROUND(M76+N76+O76-P76,2))</f>
        <v/>
      </c>
      <c r="R76" s="24">
        <f>IF(OR(A76="",Q76=""),"",IF(L76&gt;0,Q76/L76,0))</f>
        <v/>
      </c>
      <c r="S76" s="22" t="n"/>
      <c r="T76" s="22" t="n"/>
      <c r="U76" s="7">
        <f>IF(OR(A76="",Q76=""),"",RANK(Q76,$Q$2:$Q$110,1))</f>
        <v/>
      </c>
      <c r="V76" s="8">
        <f>IF(OR(A76="",Q76=""),"",IF(AND(COUNTIFS($E$2:$E$110,E76,$Q$2:$Q$110,"&lt;"&amp;Q76,$Q$2:$Q$110,"&gt;0")=0,L76=12),"Yes","Review"))</f>
        <v/>
      </c>
      <c r="W76" s="4" t="n"/>
    </row>
    <row r="77">
      <c r="A77" s="2" t="n"/>
      <c r="B77" s="22" t="n"/>
      <c r="C77" s="4" t="n"/>
      <c r="D77" s="4" t="n"/>
      <c r="E77" s="2" t="n"/>
      <c r="F77" s="4" t="n"/>
      <c r="G77" s="4" t="n"/>
      <c r="H77" s="4" t="n"/>
      <c r="I77" s="2" t="n"/>
      <c r="J77" s="2" t="n"/>
      <c r="K77" s="4" t="n"/>
      <c r="L77" s="2" t="n"/>
      <c r="M77" s="23" t="n"/>
      <c r="N77" s="23" t="n"/>
      <c r="O77" s="25">
        <f>IF(OR(A77="",M77=""),"",ROUND((M77+N77-P77)*10%,2))</f>
        <v/>
      </c>
      <c r="P77" s="23" t="n"/>
      <c r="Q77" s="25">
        <f>IF(OR(A77="",M77=""),"",ROUND(M77+N77+O77-P77,2))</f>
        <v/>
      </c>
      <c r="R77" s="25">
        <f>IF(OR(A77="",Q77=""),"",IF(L77&gt;0,Q77/L77,0))</f>
        <v/>
      </c>
      <c r="S77" s="22" t="n"/>
      <c r="T77" s="22" t="n"/>
      <c r="U77" s="10">
        <f>IF(OR(A77="",Q77=""),"",RANK(Q77,$Q$2:$Q$110,1))</f>
        <v/>
      </c>
      <c r="V77" s="11">
        <f>IF(OR(A77="",Q77=""),"",IF(AND(COUNTIFS($E$2:$E$110,E77,$Q$2:$Q$110,"&lt;"&amp;Q77,$Q$2:$Q$110,"&gt;0")=0,L77=12),"Yes","Review"))</f>
        <v/>
      </c>
      <c r="W77" s="4" t="n"/>
    </row>
    <row r="78">
      <c r="A78" s="2" t="n"/>
      <c r="B78" s="22" t="n"/>
      <c r="C78" s="4" t="n"/>
      <c r="D78" s="4" t="n"/>
      <c r="E78" s="2" t="n"/>
      <c r="F78" s="4" t="n"/>
      <c r="G78" s="4" t="n"/>
      <c r="H78" s="4" t="n"/>
      <c r="I78" s="2" t="n"/>
      <c r="J78" s="2" t="n"/>
      <c r="K78" s="4" t="n"/>
      <c r="L78" s="2" t="n"/>
      <c r="M78" s="23" t="n"/>
      <c r="N78" s="23" t="n"/>
      <c r="O78" s="24">
        <f>IF(OR(A78="",M78=""),"",ROUND((M78+N78-P78)*10%,2))</f>
        <v/>
      </c>
      <c r="P78" s="23" t="n"/>
      <c r="Q78" s="24">
        <f>IF(OR(A78="",M78=""),"",ROUND(M78+N78+O78-P78,2))</f>
        <v/>
      </c>
      <c r="R78" s="24">
        <f>IF(OR(A78="",Q78=""),"",IF(L78&gt;0,Q78/L78,0))</f>
        <v/>
      </c>
      <c r="S78" s="22" t="n"/>
      <c r="T78" s="22" t="n"/>
      <c r="U78" s="7">
        <f>IF(OR(A78="",Q78=""),"",RANK(Q78,$Q$2:$Q$110,1))</f>
        <v/>
      </c>
      <c r="V78" s="8">
        <f>IF(OR(A78="",Q78=""),"",IF(AND(COUNTIFS($E$2:$E$110,E78,$Q$2:$Q$110,"&lt;"&amp;Q78,$Q$2:$Q$110,"&gt;0")=0,L78=12),"Yes","Review"))</f>
        <v/>
      </c>
      <c r="W78" s="4" t="n"/>
    </row>
    <row r="79">
      <c r="A79" s="2" t="n"/>
      <c r="B79" s="22" t="n"/>
      <c r="C79" s="4" t="n"/>
      <c r="D79" s="4" t="n"/>
      <c r="E79" s="2" t="n"/>
      <c r="F79" s="4" t="n"/>
      <c r="G79" s="4" t="n"/>
      <c r="H79" s="4" t="n"/>
      <c r="I79" s="2" t="n"/>
      <c r="J79" s="2" t="n"/>
      <c r="K79" s="4" t="n"/>
      <c r="L79" s="2" t="n"/>
      <c r="M79" s="23" t="n"/>
      <c r="N79" s="23" t="n"/>
      <c r="O79" s="25">
        <f>IF(OR(A79="",M79=""),"",ROUND((M79+N79-P79)*10%,2))</f>
        <v/>
      </c>
      <c r="P79" s="23" t="n"/>
      <c r="Q79" s="25">
        <f>IF(OR(A79="",M79=""),"",ROUND(M79+N79+O79-P79,2))</f>
        <v/>
      </c>
      <c r="R79" s="25">
        <f>IF(OR(A79="",Q79=""),"",IF(L79&gt;0,Q79/L79,0))</f>
        <v/>
      </c>
      <c r="S79" s="22" t="n"/>
      <c r="T79" s="22" t="n"/>
      <c r="U79" s="10">
        <f>IF(OR(A79="",Q79=""),"",RANK(Q79,$Q$2:$Q$110,1))</f>
        <v/>
      </c>
      <c r="V79" s="11">
        <f>IF(OR(A79="",Q79=""),"",IF(AND(COUNTIFS($E$2:$E$110,E79,$Q$2:$Q$110,"&lt;"&amp;Q79,$Q$2:$Q$110,"&gt;0")=0,L79=12),"Yes","Review"))</f>
        <v/>
      </c>
      <c r="W79" s="4" t="n"/>
    </row>
    <row r="80">
      <c r="A80" s="2" t="n"/>
      <c r="B80" s="22" t="n"/>
      <c r="C80" s="4" t="n"/>
      <c r="D80" s="4" t="n"/>
      <c r="E80" s="2" t="n"/>
      <c r="F80" s="4" t="n"/>
      <c r="G80" s="4" t="n"/>
      <c r="H80" s="4" t="n"/>
      <c r="I80" s="2" t="n"/>
      <c r="J80" s="2" t="n"/>
      <c r="K80" s="4" t="n"/>
      <c r="L80" s="2" t="n"/>
      <c r="M80" s="23" t="n"/>
      <c r="N80" s="23" t="n"/>
      <c r="O80" s="24">
        <f>IF(OR(A80="",M80=""),"",ROUND((M80+N80-P80)*10%,2))</f>
        <v/>
      </c>
      <c r="P80" s="23" t="n"/>
      <c r="Q80" s="24">
        <f>IF(OR(A80="",M80=""),"",ROUND(M80+N80+O80-P80,2))</f>
        <v/>
      </c>
      <c r="R80" s="24">
        <f>IF(OR(A80="",Q80=""),"",IF(L80&gt;0,Q80/L80,0))</f>
        <v/>
      </c>
      <c r="S80" s="22" t="n"/>
      <c r="T80" s="22" t="n"/>
      <c r="U80" s="7">
        <f>IF(OR(A80="",Q80=""),"",RANK(Q80,$Q$2:$Q$110,1))</f>
        <v/>
      </c>
      <c r="V80" s="8">
        <f>IF(OR(A80="",Q80=""),"",IF(AND(COUNTIFS($E$2:$E$110,E80,$Q$2:$Q$110,"&lt;"&amp;Q80,$Q$2:$Q$110,"&gt;0")=0,L80=12),"Yes","Review"))</f>
        <v/>
      </c>
      <c r="W80" s="4" t="n"/>
    </row>
    <row r="81">
      <c r="A81" s="2" t="n"/>
      <c r="B81" s="22" t="n"/>
      <c r="C81" s="4" t="n"/>
      <c r="D81" s="4" t="n"/>
      <c r="E81" s="2" t="n"/>
      <c r="F81" s="4" t="n"/>
      <c r="G81" s="4" t="n"/>
      <c r="H81" s="4" t="n"/>
      <c r="I81" s="2" t="n"/>
      <c r="J81" s="2" t="n"/>
      <c r="K81" s="4" t="n"/>
      <c r="L81" s="2" t="n"/>
      <c r="M81" s="23" t="n"/>
      <c r="N81" s="23" t="n"/>
      <c r="O81" s="25">
        <f>IF(OR(A81="",M81=""),"",ROUND((M81+N81-P81)*10%,2))</f>
        <v/>
      </c>
      <c r="P81" s="23" t="n"/>
      <c r="Q81" s="25">
        <f>IF(OR(A81="",M81=""),"",ROUND(M81+N81+O81-P81,2))</f>
        <v/>
      </c>
      <c r="R81" s="25">
        <f>IF(OR(A81="",Q81=""),"",IF(L81&gt;0,Q81/L81,0))</f>
        <v/>
      </c>
      <c r="S81" s="22" t="n"/>
      <c r="T81" s="22" t="n"/>
      <c r="U81" s="10">
        <f>IF(OR(A81="",Q81=""),"",RANK(Q81,$Q$2:$Q$110,1))</f>
        <v/>
      </c>
      <c r="V81" s="11">
        <f>IF(OR(A81="",Q81=""),"",IF(AND(COUNTIFS($E$2:$E$110,E81,$Q$2:$Q$110,"&lt;"&amp;Q81,$Q$2:$Q$110,"&gt;0")=0,L81=12),"Yes","Review"))</f>
        <v/>
      </c>
      <c r="W81" s="4" t="n"/>
    </row>
    <row r="82">
      <c r="A82" s="2" t="n"/>
      <c r="B82" s="22" t="n"/>
      <c r="C82" s="4" t="n"/>
      <c r="D82" s="4" t="n"/>
      <c r="E82" s="2" t="n"/>
      <c r="F82" s="4" t="n"/>
      <c r="G82" s="4" t="n"/>
      <c r="H82" s="4" t="n"/>
      <c r="I82" s="2" t="n"/>
      <c r="J82" s="2" t="n"/>
      <c r="K82" s="4" t="n"/>
      <c r="L82" s="2" t="n"/>
      <c r="M82" s="23" t="n"/>
      <c r="N82" s="23" t="n"/>
      <c r="O82" s="24">
        <f>IF(OR(A82="",M82=""),"",ROUND((M82+N82-P82)*10%,2))</f>
        <v/>
      </c>
      <c r="P82" s="23" t="n"/>
      <c r="Q82" s="24">
        <f>IF(OR(A82="",M82=""),"",ROUND(M82+N82+O82-P82,2))</f>
        <v/>
      </c>
      <c r="R82" s="24">
        <f>IF(OR(A82="",Q82=""),"",IF(L82&gt;0,Q82/L82,0))</f>
        <v/>
      </c>
      <c r="S82" s="22" t="n"/>
      <c r="T82" s="22" t="n"/>
      <c r="U82" s="7">
        <f>IF(OR(A82="",Q82=""),"",RANK(Q82,$Q$2:$Q$110,1))</f>
        <v/>
      </c>
      <c r="V82" s="8">
        <f>IF(OR(A82="",Q82=""),"",IF(AND(COUNTIFS($E$2:$E$110,E82,$Q$2:$Q$110,"&lt;"&amp;Q82,$Q$2:$Q$110,"&gt;0")=0,L82=12),"Yes","Review"))</f>
        <v/>
      </c>
      <c r="W82" s="4" t="n"/>
    </row>
    <row r="83">
      <c r="A83" s="2" t="n"/>
      <c r="B83" s="22" t="n"/>
      <c r="C83" s="4" t="n"/>
      <c r="D83" s="4" t="n"/>
      <c r="E83" s="2" t="n"/>
      <c r="F83" s="4" t="n"/>
      <c r="G83" s="4" t="n"/>
      <c r="H83" s="4" t="n"/>
      <c r="I83" s="2" t="n"/>
      <c r="J83" s="2" t="n"/>
      <c r="K83" s="4" t="n"/>
      <c r="L83" s="2" t="n"/>
      <c r="M83" s="23" t="n"/>
      <c r="N83" s="23" t="n"/>
      <c r="O83" s="25">
        <f>IF(OR(A83="",M83=""),"",ROUND((M83+N83-P83)*10%,2))</f>
        <v/>
      </c>
      <c r="P83" s="23" t="n"/>
      <c r="Q83" s="25">
        <f>IF(OR(A83="",M83=""),"",ROUND(M83+N83+O83-P83,2))</f>
        <v/>
      </c>
      <c r="R83" s="25">
        <f>IF(OR(A83="",Q83=""),"",IF(L83&gt;0,Q83/L83,0))</f>
        <v/>
      </c>
      <c r="S83" s="22" t="n"/>
      <c r="T83" s="22" t="n"/>
      <c r="U83" s="10">
        <f>IF(OR(A83="",Q83=""),"",RANK(Q83,$Q$2:$Q$110,1))</f>
        <v/>
      </c>
      <c r="V83" s="11">
        <f>IF(OR(A83="",Q83=""),"",IF(AND(COUNTIFS($E$2:$E$110,E83,$Q$2:$Q$110,"&lt;"&amp;Q83,$Q$2:$Q$110,"&gt;0")=0,L83=12),"Yes","Review"))</f>
        <v/>
      </c>
      <c r="W83" s="4" t="n"/>
    </row>
    <row r="84">
      <c r="A84" s="2" t="n"/>
      <c r="B84" s="22" t="n"/>
      <c r="C84" s="4" t="n"/>
      <c r="D84" s="4" t="n"/>
      <c r="E84" s="2" t="n"/>
      <c r="F84" s="4" t="n"/>
      <c r="G84" s="4" t="n"/>
      <c r="H84" s="4" t="n"/>
      <c r="I84" s="2" t="n"/>
      <c r="J84" s="2" t="n"/>
      <c r="K84" s="4" t="n"/>
      <c r="L84" s="2" t="n"/>
      <c r="M84" s="23" t="n"/>
      <c r="N84" s="23" t="n"/>
      <c r="O84" s="24">
        <f>IF(OR(A84="",M84=""),"",ROUND((M84+N84-P84)*10%,2))</f>
        <v/>
      </c>
      <c r="P84" s="23" t="n"/>
      <c r="Q84" s="24">
        <f>IF(OR(A84="",M84=""),"",ROUND(M84+N84+O84-P84,2))</f>
        <v/>
      </c>
      <c r="R84" s="24">
        <f>IF(OR(A84="",Q84=""),"",IF(L84&gt;0,Q84/L84,0))</f>
        <v/>
      </c>
      <c r="S84" s="22" t="n"/>
      <c r="T84" s="22" t="n"/>
      <c r="U84" s="7">
        <f>IF(OR(A84="",Q84=""),"",RANK(Q84,$Q$2:$Q$110,1))</f>
        <v/>
      </c>
      <c r="V84" s="8">
        <f>IF(OR(A84="",Q84=""),"",IF(AND(COUNTIFS($E$2:$E$110,E84,$Q$2:$Q$110,"&lt;"&amp;Q84,$Q$2:$Q$110,"&gt;0")=0,L84=12),"Yes","Review"))</f>
        <v/>
      </c>
      <c r="W84" s="4" t="n"/>
    </row>
    <row r="85">
      <c r="A85" s="2" t="n"/>
      <c r="B85" s="22" t="n"/>
      <c r="C85" s="4" t="n"/>
      <c r="D85" s="4" t="n"/>
      <c r="E85" s="2" t="n"/>
      <c r="F85" s="4" t="n"/>
      <c r="G85" s="4" t="n"/>
      <c r="H85" s="4" t="n"/>
      <c r="I85" s="2" t="n"/>
      <c r="J85" s="2" t="n"/>
      <c r="K85" s="4" t="n"/>
      <c r="L85" s="2" t="n"/>
      <c r="M85" s="23" t="n"/>
      <c r="N85" s="23" t="n"/>
      <c r="O85" s="25">
        <f>IF(OR(A85="",M85=""),"",ROUND((M85+N85-P85)*10%,2))</f>
        <v/>
      </c>
      <c r="P85" s="23" t="n"/>
      <c r="Q85" s="25">
        <f>IF(OR(A85="",M85=""),"",ROUND(M85+N85+O85-P85,2))</f>
        <v/>
      </c>
      <c r="R85" s="25">
        <f>IF(OR(A85="",Q85=""),"",IF(L85&gt;0,Q85/L85,0))</f>
        <v/>
      </c>
      <c r="S85" s="22" t="n"/>
      <c r="T85" s="22" t="n"/>
      <c r="U85" s="10">
        <f>IF(OR(A85="",Q85=""),"",RANK(Q85,$Q$2:$Q$110,1))</f>
        <v/>
      </c>
      <c r="V85" s="11">
        <f>IF(OR(A85="",Q85=""),"",IF(AND(COUNTIFS($E$2:$E$110,E85,$Q$2:$Q$110,"&lt;"&amp;Q85,$Q$2:$Q$110,"&gt;0")=0,L85=12),"Yes","Review"))</f>
        <v/>
      </c>
      <c r="W85" s="4" t="n"/>
    </row>
    <row r="86">
      <c r="A86" s="2" t="n"/>
      <c r="B86" s="22" t="n"/>
      <c r="C86" s="4" t="n"/>
      <c r="D86" s="4" t="n"/>
      <c r="E86" s="2" t="n"/>
      <c r="F86" s="4" t="n"/>
      <c r="G86" s="4" t="n"/>
      <c r="H86" s="4" t="n"/>
      <c r="I86" s="2" t="n"/>
      <c r="J86" s="2" t="n"/>
      <c r="K86" s="4" t="n"/>
      <c r="L86" s="2" t="n"/>
      <c r="M86" s="23" t="n"/>
      <c r="N86" s="23" t="n"/>
      <c r="O86" s="24">
        <f>IF(OR(A86="",M86=""),"",ROUND((M86+N86-P86)*10%,2))</f>
        <v/>
      </c>
      <c r="P86" s="23" t="n"/>
      <c r="Q86" s="24">
        <f>IF(OR(A86="",M86=""),"",ROUND(M86+N86+O86-P86,2))</f>
        <v/>
      </c>
      <c r="R86" s="24">
        <f>IF(OR(A86="",Q86=""),"",IF(L86&gt;0,Q86/L86,0))</f>
        <v/>
      </c>
      <c r="S86" s="22" t="n"/>
      <c r="T86" s="22" t="n"/>
      <c r="U86" s="7">
        <f>IF(OR(A86="",Q86=""),"",RANK(Q86,$Q$2:$Q$110,1))</f>
        <v/>
      </c>
      <c r="V86" s="8">
        <f>IF(OR(A86="",Q86=""),"",IF(AND(COUNTIFS($E$2:$E$110,E86,$Q$2:$Q$110,"&lt;"&amp;Q86,$Q$2:$Q$110,"&gt;0")=0,L86=12),"Yes","Review"))</f>
        <v/>
      </c>
      <c r="W86" s="4" t="n"/>
    </row>
    <row r="87">
      <c r="A87" s="2" t="n"/>
      <c r="B87" s="22" t="n"/>
      <c r="C87" s="4" t="n"/>
      <c r="D87" s="4" t="n"/>
      <c r="E87" s="2" t="n"/>
      <c r="F87" s="4" t="n"/>
      <c r="G87" s="4" t="n"/>
      <c r="H87" s="4" t="n"/>
      <c r="I87" s="2" t="n"/>
      <c r="J87" s="2" t="n"/>
      <c r="K87" s="4" t="n"/>
      <c r="L87" s="2" t="n"/>
      <c r="M87" s="23" t="n"/>
      <c r="N87" s="23" t="n"/>
      <c r="O87" s="25">
        <f>IF(OR(A87="",M87=""),"",ROUND((M87+N87-P87)*10%,2))</f>
        <v/>
      </c>
      <c r="P87" s="23" t="n"/>
      <c r="Q87" s="25">
        <f>IF(OR(A87="",M87=""),"",ROUND(M87+N87+O87-P87,2))</f>
        <v/>
      </c>
      <c r="R87" s="25">
        <f>IF(OR(A87="",Q87=""),"",IF(L87&gt;0,Q87/L87,0))</f>
        <v/>
      </c>
      <c r="S87" s="22" t="n"/>
      <c r="T87" s="22" t="n"/>
      <c r="U87" s="10">
        <f>IF(OR(A87="",Q87=""),"",RANK(Q87,$Q$2:$Q$110,1))</f>
        <v/>
      </c>
      <c r="V87" s="11">
        <f>IF(OR(A87="",Q87=""),"",IF(AND(COUNTIFS($E$2:$E$110,E87,$Q$2:$Q$110,"&lt;"&amp;Q87,$Q$2:$Q$110,"&gt;0")=0,L87=12),"Yes","Review"))</f>
        <v/>
      </c>
      <c r="W87" s="4" t="n"/>
    </row>
    <row r="88">
      <c r="A88" s="2" t="n"/>
      <c r="B88" s="22" t="n"/>
      <c r="C88" s="4" t="n"/>
      <c r="D88" s="4" t="n"/>
      <c r="E88" s="2" t="n"/>
      <c r="F88" s="4" t="n"/>
      <c r="G88" s="4" t="n"/>
      <c r="H88" s="4" t="n"/>
      <c r="I88" s="2" t="n"/>
      <c r="J88" s="2" t="n"/>
      <c r="K88" s="4" t="n"/>
      <c r="L88" s="2" t="n"/>
      <c r="M88" s="23" t="n"/>
      <c r="N88" s="23" t="n"/>
      <c r="O88" s="24">
        <f>IF(OR(A88="",M88=""),"",ROUND((M88+N88-P88)*10%,2))</f>
        <v/>
      </c>
      <c r="P88" s="23" t="n"/>
      <c r="Q88" s="24">
        <f>IF(OR(A88="",M88=""),"",ROUND(M88+N88+O88-P88,2))</f>
        <v/>
      </c>
      <c r="R88" s="24">
        <f>IF(OR(A88="",Q88=""),"",IF(L88&gt;0,Q88/L88,0))</f>
        <v/>
      </c>
      <c r="S88" s="22" t="n"/>
      <c r="T88" s="22" t="n"/>
      <c r="U88" s="7">
        <f>IF(OR(A88="",Q88=""),"",RANK(Q88,$Q$2:$Q$110,1))</f>
        <v/>
      </c>
      <c r="V88" s="8">
        <f>IF(OR(A88="",Q88=""),"",IF(AND(COUNTIFS($E$2:$E$110,E88,$Q$2:$Q$110,"&lt;"&amp;Q88,$Q$2:$Q$110,"&gt;0")=0,L88=12),"Yes","Review"))</f>
        <v/>
      </c>
      <c r="W88" s="4" t="n"/>
    </row>
    <row r="89">
      <c r="A89" s="2" t="n"/>
      <c r="B89" s="22" t="n"/>
      <c r="C89" s="4" t="n"/>
      <c r="D89" s="4" t="n"/>
      <c r="E89" s="2" t="n"/>
      <c r="F89" s="4" t="n"/>
      <c r="G89" s="4" t="n"/>
      <c r="H89" s="4" t="n"/>
      <c r="I89" s="2" t="n"/>
      <c r="J89" s="2" t="n"/>
      <c r="K89" s="4" t="n"/>
      <c r="L89" s="2" t="n"/>
      <c r="M89" s="23" t="n"/>
      <c r="N89" s="23" t="n"/>
      <c r="O89" s="25">
        <f>IF(OR(A89="",M89=""),"",ROUND((M89+N89-P89)*10%,2))</f>
        <v/>
      </c>
      <c r="P89" s="23" t="n"/>
      <c r="Q89" s="25">
        <f>IF(OR(A89="",M89=""),"",ROUND(M89+N89+O89-P89,2))</f>
        <v/>
      </c>
      <c r="R89" s="25">
        <f>IF(OR(A89="",Q89=""),"",IF(L89&gt;0,Q89/L89,0))</f>
        <v/>
      </c>
      <c r="S89" s="22" t="n"/>
      <c r="T89" s="22" t="n"/>
      <c r="U89" s="10">
        <f>IF(OR(A89="",Q89=""),"",RANK(Q89,$Q$2:$Q$110,1))</f>
        <v/>
      </c>
      <c r="V89" s="11">
        <f>IF(OR(A89="",Q89=""),"",IF(AND(COUNTIFS($E$2:$E$110,E89,$Q$2:$Q$110,"&lt;"&amp;Q89,$Q$2:$Q$110,"&gt;0")=0,L89=12),"Yes","Review"))</f>
        <v/>
      </c>
      <c r="W89" s="4" t="n"/>
    </row>
    <row r="90">
      <c r="A90" s="2" t="n"/>
      <c r="B90" s="22" t="n"/>
      <c r="C90" s="4" t="n"/>
      <c r="D90" s="4" t="n"/>
      <c r="E90" s="2" t="n"/>
      <c r="F90" s="4" t="n"/>
      <c r="G90" s="4" t="n"/>
      <c r="H90" s="4" t="n"/>
      <c r="I90" s="2" t="n"/>
      <c r="J90" s="2" t="n"/>
      <c r="K90" s="4" t="n"/>
      <c r="L90" s="2" t="n"/>
      <c r="M90" s="23" t="n"/>
      <c r="N90" s="23" t="n"/>
      <c r="O90" s="24">
        <f>IF(OR(A90="",M90=""),"",ROUND((M90+N90-P90)*10%,2))</f>
        <v/>
      </c>
      <c r="P90" s="23" t="n"/>
      <c r="Q90" s="24">
        <f>IF(OR(A90="",M90=""),"",ROUND(M90+N90+O90-P90,2))</f>
        <v/>
      </c>
      <c r="R90" s="24">
        <f>IF(OR(A90="",Q90=""),"",IF(L90&gt;0,Q90/L90,0))</f>
        <v/>
      </c>
      <c r="S90" s="22" t="n"/>
      <c r="T90" s="22" t="n"/>
      <c r="U90" s="7">
        <f>IF(OR(A90="",Q90=""),"",RANK(Q90,$Q$2:$Q$110,1))</f>
        <v/>
      </c>
      <c r="V90" s="8">
        <f>IF(OR(A90="",Q90=""),"",IF(AND(COUNTIFS($E$2:$E$110,E90,$Q$2:$Q$110,"&lt;"&amp;Q90,$Q$2:$Q$110,"&gt;0")=0,L90=12),"Yes","Review"))</f>
        <v/>
      </c>
      <c r="W90" s="4" t="n"/>
    </row>
    <row r="91">
      <c r="A91" s="2" t="n"/>
      <c r="B91" s="22" t="n"/>
      <c r="C91" s="4" t="n"/>
      <c r="D91" s="4" t="n"/>
      <c r="E91" s="2" t="n"/>
      <c r="F91" s="4" t="n"/>
      <c r="G91" s="4" t="n"/>
      <c r="H91" s="4" t="n"/>
      <c r="I91" s="2" t="n"/>
      <c r="J91" s="2" t="n"/>
      <c r="K91" s="4" t="n"/>
      <c r="L91" s="2" t="n"/>
      <c r="M91" s="23" t="n"/>
      <c r="N91" s="23" t="n"/>
      <c r="O91" s="25">
        <f>IF(OR(A91="",M91=""),"",ROUND((M91+N91-P91)*10%,2))</f>
        <v/>
      </c>
      <c r="P91" s="23" t="n"/>
      <c r="Q91" s="25">
        <f>IF(OR(A91="",M91=""),"",ROUND(M91+N91+O91-P91,2))</f>
        <v/>
      </c>
      <c r="R91" s="25">
        <f>IF(OR(A91="",Q91=""),"",IF(L91&gt;0,Q91/L91,0))</f>
        <v/>
      </c>
      <c r="S91" s="22" t="n"/>
      <c r="T91" s="22" t="n"/>
      <c r="U91" s="10">
        <f>IF(OR(A91="",Q91=""),"",RANK(Q91,$Q$2:$Q$110,1))</f>
        <v/>
      </c>
      <c r="V91" s="11">
        <f>IF(OR(A91="",Q91=""),"",IF(AND(COUNTIFS($E$2:$E$110,E91,$Q$2:$Q$110,"&lt;"&amp;Q91,$Q$2:$Q$110,"&gt;0")=0,L91=12),"Yes","Review"))</f>
        <v/>
      </c>
      <c r="W91" s="4" t="n"/>
    </row>
    <row r="92">
      <c r="A92" s="2" t="n"/>
      <c r="B92" s="22" t="n"/>
      <c r="C92" s="4" t="n"/>
      <c r="D92" s="4" t="n"/>
      <c r="E92" s="2" t="n"/>
      <c r="F92" s="4" t="n"/>
      <c r="G92" s="4" t="n"/>
      <c r="H92" s="4" t="n"/>
      <c r="I92" s="2" t="n"/>
      <c r="J92" s="2" t="n"/>
      <c r="K92" s="4" t="n"/>
      <c r="L92" s="2" t="n"/>
      <c r="M92" s="23" t="n"/>
      <c r="N92" s="23" t="n"/>
      <c r="O92" s="24">
        <f>IF(OR(A92="",M92=""),"",ROUND((M92+N92-P92)*10%,2))</f>
        <v/>
      </c>
      <c r="P92" s="23" t="n"/>
      <c r="Q92" s="24">
        <f>IF(OR(A92="",M92=""),"",ROUND(M92+N92+O92-P92,2))</f>
        <v/>
      </c>
      <c r="R92" s="24">
        <f>IF(OR(A92="",Q92=""),"",IF(L92&gt;0,Q92/L92,0))</f>
        <v/>
      </c>
      <c r="S92" s="22" t="n"/>
      <c r="T92" s="22" t="n"/>
      <c r="U92" s="7">
        <f>IF(OR(A92="",Q92=""),"",RANK(Q92,$Q$2:$Q$110,1))</f>
        <v/>
      </c>
      <c r="V92" s="8">
        <f>IF(OR(A92="",Q92=""),"",IF(AND(COUNTIFS($E$2:$E$110,E92,$Q$2:$Q$110,"&lt;"&amp;Q92,$Q$2:$Q$110,"&gt;0")=0,L92=12),"Yes","Review"))</f>
        <v/>
      </c>
      <c r="W92" s="4" t="n"/>
    </row>
    <row r="93">
      <c r="A93" s="2" t="n"/>
      <c r="B93" s="22" t="n"/>
      <c r="C93" s="4" t="n"/>
      <c r="D93" s="4" t="n"/>
      <c r="E93" s="2" t="n"/>
      <c r="F93" s="4" t="n"/>
      <c r="G93" s="4" t="n"/>
      <c r="H93" s="4" t="n"/>
      <c r="I93" s="2" t="n"/>
      <c r="J93" s="2" t="n"/>
      <c r="K93" s="4" t="n"/>
      <c r="L93" s="2" t="n"/>
      <c r="M93" s="23" t="n"/>
      <c r="N93" s="23" t="n"/>
      <c r="O93" s="25">
        <f>IF(OR(A93="",M93=""),"",ROUND((M93+N93-P93)*10%,2))</f>
        <v/>
      </c>
      <c r="P93" s="23" t="n"/>
      <c r="Q93" s="25">
        <f>IF(OR(A93="",M93=""),"",ROUND(M93+N93+O93-P93,2))</f>
        <v/>
      </c>
      <c r="R93" s="25">
        <f>IF(OR(A93="",Q93=""),"",IF(L93&gt;0,Q93/L93,0))</f>
        <v/>
      </c>
      <c r="S93" s="22" t="n"/>
      <c r="T93" s="22" t="n"/>
      <c r="U93" s="10">
        <f>IF(OR(A93="",Q93=""),"",RANK(Q93,$Q$2:$Q$110,1))</f>
        <v/>
      </c>
      <c r="V93" s="11">
        <f>IF(OR(A93="",Q93=""),"",IF(AND(COUNTIFS($E$2:$E$110,E93,$Q$2:$Q$110,"&lt;"&amp;Q93,$Q$2:$Q$110,"&gt;0")=0,L93=12),"Yes","Review"))</f>
        <v/>
      </c>
      <c r="W93" s="4" t="n"/>
    </row>
    <row r="94">
      <c r="A94" s="2" t="n"/>
      <c r="B94" s="22" t="n"/>
      <c r="C94" s="4" t="n"/>
      <c r="D94" s="4" t="n"/>
      <c r="E94" s="2" t="n"/>
      <c r="F94" s="4" t="n"/>
      <c r="G94" s="4" t="n"/>
      <c r="H94" s="4" t="n"/>
      <c r="I94" s="2" t="n"/>
      <c r="J94" s="2" t="n"/>
      <c r="K94" s="4" t="n"/>
      <c r="L94" s="2" t="n"/>
      <c r="M94" s="23" t="n"/>
      <c r="N94" s="23" t="n"/>
      <c r="O94" s="24">
        <f>IF(OR(A94="",M94=""),"",ROUND((M94+N94-P94)*10%,2))</f>
        <v/>
      </c>
      <c r="P94" s="23" t="n"/>
      <c r="Q94" s="24">
        <f>IF(OR(A94="",M94=""),"",ROUND(M94+N94+O94-P94,2))</f>
        <v/>
      </c>
      <c r="R94" s="24">
        <f>IF(OR(A94="",Q94=""),"",IF(L94&gt;0,Q94/L94,0))</f>
        <v/>
      </c>
      <c r="S94" s="22" t="n"/>
      <c r="T94" s="22" t="n"/>
      <c r="U94" s="7">
        <f>IF(OR(A94="",Q94=""),"",RANK(Q94,$Q$2:$Q$110,1))</f>
        <v/>
      </c>
      <c r="V94" s="8">
        <f>IF(OR(A94="",Q94=""),"",IF(AND(COUNTIFS($E$2:$E$110,E94,$Q$2:$Q$110,"&lt;"&amp;Q94,$Q$2:$Q$110,"&gt;0")=0,L94=12),"Yes","Review"))</f>
        <v/>
      </c>
      <c r="W94" s="4" t="n"/>
    </row>
    <row r="95">
      <c r="A95" s="2" t="n"/>
      <c r="B95" s="22" t="n"/>
      <c r="C95" s="4" t="n"/>
      <c r="D95" s="4" t="n"/>
      <c r="E95" s="2" t="n"/>
      <c r="F95" s="4" t="n"/>
      <c r="G95" s="4" t="n"/>
      <c r="H95" s="4" t="n"/>
      <c r="I95" s="2" t="n"/>
      <c r="J95" s="2" t="n"/>
      <c r="K95" s="4" t="n"/>
      <c r="L95" s="2" t="n"/>
      <c r="M95" s="23" t="n"/>
      <c r="N95" s="23" t="n"/>
      <c r="O95" s="25">
        <f>IF(OR(A95="",M95=""),"",ROUND((M95+N95-P95)*10%,2))</f>
        <v/>
      </c>
      <c r="P95" s="23" t="n"/>
      <c r="Q95" s="25">
        <f>IF(OR(A95="",M95=""),"",ROUND(M95+N95+O95-P95,2))</f>
        <v/>
      </c>
      <c r="R95" s="25">
        <f>IF(OR(A95="",Q95=""),"",IF(L95&gt;0,Q95/L95,0))</f>
        <v/>
      </c>
      <c r="S95" s="22" t="n"/>
      <c r="T95" s="22" t="n"/>
      <c r="U95" s="10">
        <f>IF(OR(A95="",Q95=""),"",RANK(Q95,$Q$2:$Q$110,1))</f>
        <v/>
      </c>
      <c r="V95" s="11">
        <f>IF(OR(A95="",Q95=""),"",IF(AND(COUNTIFS($E$2:$E$110,E95,$Q$2:$Q$110,"&lt;"&amp;Q95,$Q$2:$Q$110,"&gt;0")=0,L95=12),"Yes","Review"))</f>
        <v/>
      </c>
      <c r="W95" s="4" t="n"/>
    </row>
    <row r="96">
      <c r="A96" s="2" t="n"/>
      <c r="B96" s="22" t="n"/>
      <c r="C96" s="4" t="n"/>
      <c r="D96" s="4" t="n"/>
      <c r="E96" s="2" t="n"/>
      <c r="F96" s="4" t="n"/>
      <c r="G96" s="4" t="n"/>
      <c r="H96" s="4" t="n"/>
      <c r="I96" s="2" t="n"/>
      <c r="J96" s="2" t="n"/>
      <c r="K96" s="4" t="n"/>
      <c r="L96" s="2" t="n"/>
      <c r="M96" s="23" t="n"/>
      <c r="N96" s="23" t="n"/>
      <c r="O96" s="24">
        <f>IF(OR(A96="",M96=""),"",ROUND((M96+N96-P96)*10%,2))</f>
        <v/>
      </c>
      <c r="P96" s="23" t="n"/>
      <c r="Q96" s="24">
        <f>IF(OR(A96="",M96=""),"",ROUND(M96+N96+O96-P96,2))</f>
        <v/>
      </c>
      <c r="R96" s="24">
        <f>IF(OR(A96="",Q96=""),"",IF(L96&gt;0,Q96/L96,0))</f>
        <v/>
      </c>
      <c r="S96" s="22" t="n"/>
      <c r="T96" s="22" t="n"/>
      <c r="U96" s="7">
        <f>IF(OR(A96="",Q96=""),"",RANK(Q96,$Q$2:$Q$110,1))</f>
        <v/>
      </c>
      <c r="V96" s="8">
        <f>IF(OR(A96="",Q96=""),"",IF(AND(COUNTIFS($E$2:$E$110,E96,$Q$2:$Q$110,"&lt;"&amp;Q96,$Q$2:$Q$110,"&gt;0")=0,L96=12),"Yes","Review"))</f>
        <v/>
      </c>
      <c r="W96" s="4" t="n"/>
    </row>
    <row r="97">
      <c r="A97" s="2" t="n"/>
      <c r="B97" s="22" t="n"/>
      <c r="C97" s="4" t="n"/>
      <c r="D97" s="4" t="n"/>
      <c r="E97" s="2" t="n"/>
      <c r="F97" s="4" t="n"/>
      <c r="G97" s="4" t="n"/>
      <c r="H97" s="4" t="n"/>
      <c r="I97" s="2" t="n"/>
      <c r="J97" s="2" t="n"/>
      <c r="K97" s="4" t="n"/>
      <c r="L97" s="2" t="n"/>
      <c r="M97" s="23" t="n"/>
      <c r="N97" s="23" t="n"/>
      <c r="O97" s="25">
        <f>IF(OR(A97="",M97=""),"",ROUND((M97+N97-P97)*10%,2))</f>
        <v/>
      </c>
      <c r="P97" s="23" t="n"/>
      <c r="Q97" s="25">
        <f>IF(OR(A97="",M97=""),"",ROUND(M97+N97+O97-P97,2))</f>
        <v/>
      </c>
      <c r="R97" s="25">
        <f>IF(OR(A97="",Q97=""),"",IF(L97&gt;0,Q97/L97,0))</f>
        <v/>
      </c>
      <c r="S97" s="22" t="n"/>
      <c r="T97" s="22" t="n"/>
      <c r="U97" s="10">
        <f>IF(OR(A97="",Q97=""),"",RANK(Q97,$Q$2:$Q$110,1))</f>
        <v/>
      </c>
      <c r="V97" s="11">
        <f>IF(OR(A97="",Q97=""),"",IF(AND(COUNTIFS($E$2:$E$110,E97,$Q$2:$Q$110,"&lt;"&amp;Q97,$Q$2:$Q$110,"&gt;0")=0,L97=12),"Yes","Review"))</f>
        <v/>
      </c>
      <c r="W97" s="4" t="n"/>
    </row>
    <row r="98">
      <c r="A98" s="2" t="n"/>
      <c r="B98" s="22" t="n"/>
      <c r="C98" s="4" t="n"/>
      <c r="D98" s="4" t="n"/>
      <c r="E98" s="2" t="n"/>
      <c r="F98" s="4" t="n"/>
      <c r="G98" s="4" t="n"/>
      <c r="H98" s="4" t="n"/>
      <c r="I98" s="2" t="n"/>
      <c r="J98" s="2" t="n"/>
      <c r="K98" s="4" t="n"/>
      <c r="L98" s="2" t="n"/>
      <c r="M98" s="23" t="n"/>
      <c r="N98" s="23" t="n"/>
      <c r="O98" s="24">
        <f>IF(OR(A98="",M98=""),"",ROUND((M98+N98-P98)*10%,2))</f>
        <v/>
      </c>
      <c r="P98" s="23" t="n"/>
      <c r="Q98" s="24">
        <f>IF(OR(A98="",M98=""),"",ROUND(M98+N98+O98-P98,2))</f>
        <v/>
      </c>
      <c r="R98" s="24">
        <f>IF(OR(A98="",Q98=""),"",IF(L98&gt;0,Q98/L98,0))</f>
        <v/>
      </c>
      <c r="S98" s="22" t="n"/>
      <c r="T98" s="22" t="n"/>
      <c r="U98" s="7">
        <f>IF(OR(A98="",Q98=""),"",RANK(Q98,$Q$2:$Q$110,1))</f>
        <v/>
      </c>
      <c r="V98" s="8">
        <f>IF(OR(A98="",Q98=""),"",IF(AND(COUNTIFS($E$2:$E$110,E98,$Q$2:$Q$110,"&lt;"&amp;Q98,$Q$2:$Q$110,"&gt;0")=0,L98=12),"Yes","Review"))</f>
        <v/>
      </c>
      <c r="W98" s="4" t="n"/>
    </row>
    <row r="99">
      <c r="A99" s="2" t="n"/>
      <c r="B99" s="22" t="n"/>
      <c r="C99" s="4" t="n"/>
      <c r="D99" s="4" t="n"/>
      <c r="E99" s="2" t="n"/>
      <c r="F99" s="4" t="n"/>
      <c r="G99" s="4" t="n"/>
      <c r="H99" s="4" t="n"/>
      <c r="I99" s="2" t="n"/>
      <c r="J99" s="2" t="n"/>
      <c r="K99" s="4" t="n"/>
      <c r="L99" s="2" t="n"/>
      <c r="M99" s="23" t="n"/>
      <c r="N99" s="23" t="n"/>
      <c r="O99" s="25">
        <f>IF(OR(A99="",M99=""),"",ROUND((M99+N99-P99)*10%,2))</f>
        <v/>
      </c>
      <c r="P99" s="23" t="n"/>
      <c r="Q99" s="25">
        <f>IF(OR(A99="",M99=""),"",ROUND(M99+N99+O99-P99,2))</f>
        <v/>
      </c>
      <c r="R99" s="25">
        <f>IF(OR(A99="",Q99=""),"",IF(L99&gt;0,Q99/L99,0))</f>
        <v/>
      </c>
      <c r="S99" s="22" t="n"/>
      <c r="T99" s="22" t="n"/>
      <c r="U99" s="10">
        <f>IF(OR(A99="",Q99=""),"",RANK(Q99,$Q$2:$Q$110,1))</f>
        <v/>
      </c>
      <c r="V99" s="11">
        <f>IF(OR(A99="",Q99=""),"",IF(AND(COUNTIFS($E$2:$E$110,E99,$Q$2:$Q$110,"&lt;"&amp;Q99,$Q$2:$Q$110,"&gt;0")=0,L99=12),"Yes","Review"))</f>
        <v/>
      </c>
      <c r="W99" s="4" t="n"/>
    </row>
    <row r="100">
      <c r="A100" s="2" t="n"/>
      <c r="B100" s="22" t="n"/>
      <c r="C100" s="4" t="n"/>
      <c r="D100" s="4" t="n"/>
      <c r="E100" s="2" t="n"/>
      <c r="F100" s="4" t="n"/>
      <c r="G100" s="4" t="n"/>
      <c r="H100" s="4" t="n"/>
      <c r="I100" s="2" t="n"/>
      <c r="J100" s="2" t="n"/>
      <c r="K100" s="4" t="n"/>
      <c r="L100" s="2" t="n"/>
      <c r="M100" s="23" t="n"/>
      <c r="N100" s="23" t="n"/>
      <c r="O100" s="24">
        <f>IF(OR(A100="",M100=""),"",ROUND((M100+N100-P100)*10%,2))</f>
        <v/>
      </c>
      <c r="P100" s="23" t="n"/>
      <c r="Q100" s="24">
        <f>IF(OR(A100="",M100=""),"",ROUND(M100+N100+O100-P100,2))</f>
        <v/>
      </c>
      <c r="R100" s="24">
        <f>IF(OR(A100="",Q100=""),"",IF(L100&gt;0,Q100/L100,0))</f>
        <v/>
      </c>
      <c r="S100" s="22" t="n"/>
      <c r="T100" s="22" t="n"/>
      <c r="U100" s="7">
        <f>IF(OR(A100="",Q100=""),"",RANK(Q100,$Q$2:$Q$110,1))</f>
        <v/>
      </c>
      <c r="V100" s="8">
        <f>IF(OR(A100="",Q100=""),"",IF(AND(COUNTIFS($E$2:$E$110,E100,$Q$2:$Q$110,"&lt;"&amp;Q100,$Q$2:$Q$110,"&gt;0")=0,L100=12),"Yes","Review"))</f>
        <v/>
      </c>
      <c r="W100" s="4" t="n"/>
    </row>
    <row r="101">
      <c r="A101" s="2" t="n"/>
      <c r="B101" s="22" t="n"/>
      <c r="C101" s="4" t="n"/>
      <c r="D101" s="4" t="n"/>
      <c r="E101" s="2" t="n"/>
      <c r="F101" s="4" t="n"/>
      <c r="G101" s="4" t="n"/>
      <c r="H101" s="4" t="n"/>
      <c r="I101" s="2" t="n"/>
      <c r="J101" s="2" t="n"/>
      <c r="K101" s="4" t="n"/>
      <c r="L101" s="2" t="n"/>
      <c r="M101" s="23" t="n"/>
      <c r="N101" s="23" t="n"/>
      <c r="O101" s="25">
        <f>IF(OR(A101="",M101=""),"",ROUND((M101+N101-P101)*10%,2))</f>
        <v/>
      </c>
      <c r="P101" s="23" t="n"/>
      <c r="Q101" s="25">
        <f>IF(OR(A101="",M101=""),"",ROUND(M101+N101+O101-P101,2))</f>
        <v/>
      </c>
      <c r="R101" s="25">
        <f>IF(OR(A101="",Q101=""),"",IF(L101&gt;0,Q101/L101,0))</f>
        <v/>
      </c>
      <c r="S101" s="22" t="n"/>
      <c r="T101" s="22" t="n"/>
      <c r="U101" s="10">
        <f>IF(OR(A101="",Q101=""),"",RANK(Q101,$Q$2:$Q$110,1))</f>
        <v/>
      </c>
      <c r="V101" s="11">
        <f>IF(OR(A101="",Q101=""),"",IF(AND(COUNTIFS($E$2:$E$110,E101,$Q$2:$Q$110,"&lt;"&amp;Q101,$Q$2:$Q$110,"&gt;0")=0,L101=12),"Yes","Review"))</f>
        <v/>
      </c>
      <c r="W101" s="4" t="n"/>
    </row>
    <row r="102">
      <c r="A102" s="2" t="n"/>
      <c r="B102" s="22" t="n"/>
      <c r="C102" s="4" t="n"/>
      <c r="D102" s="4" t="n"/>
      <c r="E102" s="2" t="n"/>
      <c r="F102" s="4" t="n"/>
      <c r="G102" s="4" t="n"/>
      <c r="H102" s="4" t="n"/>
      <c r="I102" s="2" t="n"/>
      <c r="J102" s="2" t="n"/>
      <c r="K102" s="4" t="n"/>
      <c r="L102" s="2" t="n"/>
      <c r="M102" s="23" t="n"/>
      <c r="N102" s="23" t="n"/>
      <c r="O102" s="24">
        <f>IF(OR(A102="",M102=""),"",ROUND((M102+N102-P102)*10%,2))</f>
        <v/>
      </c>
      <c r="P102" s="23" t="n"/>
      <c r="Q102" s="24">
        <f>IF(OR(A102="",M102=""),"",ROUND(M102+N102+O102-P102,2))</f>
        <v/>
      </c>
      <c r="R102" s="24">
        <f>IF(OR(A102="",Q102=""),"",IF(L102&gt;0,Q102/L102,0))</f>
        <v/>
      </c>
      <c r="S102" s="22" t="n"/>
      <c r="T102" s="22" t="n"/>
      <c r="U102" s="7">
        <f>IF(OR(A102="",Q102=""),"",RANK(Q102,$Q$2:$Q$110,1))</f>
        <v/>
      </c>
      <c r="V102" s="8">
        <f>IF(OR(A102="",Q102=""),"",IF(AND(COUNTIFS($E$2:$E$110,E102,$Q$2:$Q$110,"&lt;"&amp;Q102,$Q$2:$Q$110,"&gt;0")=0,L102=12),"Yes","Review"))</f>
        <v/>
      </c>
      <c r="W102" s="4" t="n"/>
    </row>
    <row r="103">
      <c r="A103" s="2" t="n"/>
      <c r="B103" s="22" t="n"/>
      <c r="C103" s="4" t="n"/>
      <c r="D103" s="4" t="n"/>
      <c r="E103" s="2" t="n"/>
      <c r="F103" s="4" t="n"/>
      <c r="G103" s="4" t="n"/>
      <c r="H103" s="4" t="n"/>
      <c r="I103" s="2" t="n"/>
      <c r="J103" s="2" t="n"/>
      <c r="K103" s="4" t="n"/>
      <c r="L103" s="2" t="n"/>
      <c r="M103" s="23" t="n"/>
      <c r="N103" s="23" t="n"/>
      <c r="O103" s="25">
        <f>IF(OR(A103="",M103=""),"",ROUND((M103+N103-P103)*10%,2))</f>
        <v/>
      </c>
      <c r="P103" s="23" t="n"/>
      <c r="Q103" s="25">
        <f>IF(OR(A103="",M103=""),"",ROUND(M103+N103+O103-P103,2))</f>
        <v/>
      </c>
      <c r="R103" s="25">
        <f>IF(OR(A103="",Q103=""),"",IF(L103&gt;0,Q103/L103,0))</f>
        <v/>
      </c>
      <c r="S103" s="22" t="n"/>
      <c r="T103" s="22" t="n"/>
      <c r="U103" s="10">
        <f>IF(OR(A103="",Q103=""),"",RANK(Q103,$Q$2:$Q$110,1))</f>
        <v/>
      </c>
      <c r="V103" s="11">
        <f>IF(OR(A103="",Q103=""),"",IF(AND(COUNTIFS($E$2:$E$110,E103,$Q$2:$Q$110,"&lt;"&amp;Q103,$Q$2:$Q$110,"&gt;0")=0,L103=12),"Yes","Review"))</f>
        <v/>
      </c>
      <c r="W103" s="4" t="n"/>
    </row>
    <row r="104">
      <c r="A104" s="2" t="n"/>
      <c r="B104" s="22" t="n"/>
      <c r="C104" s="4" t="n"/>
      <c r="D104" s="4" t="n"/>
      <c r="E104" s="2" t="n"/>
      <c r="F104" s="4" t="n"/>
      <c r="G104" s="4" t="n"/>
      <c r="H104" s="4" t="n"/>
      <c r="I104" s="2" t="n"/>
      <c r="J104" s="2" t="n"/>
      <c r="K104" s="4" t="n"/>
      <c r="L104" s="2" t="n"/>
      <c r="M104" s="23" t="n"/>
      <c r="N104" s="23" t="n"/>
      <c r="O104" s="24">
        <f>IF(OR(A104="",M104=""),"",ROUND((M104+N104-P104)*10%,2))</f>
        <v/>
      </c>
      <c r="P104" s="23" t="n"/>
      <c r="Q104" s="24">
        <f>IF(OR(A104="",M104=""),"",ROUND(M104+N104+O104-P104,2))</f>
        <v/>
      </c>
      <c r="R104" s="24">
        <f>IF(OR(A104="",Q104=""),"",IF(L104&gt;0,Q104/L104,0))</f>
        <v/>
      </c>
      <c r="S104" s="22" t="n"/>
      <c r="T104" s="22" t="n"/>
      <c r="U104" s="7">
        <f>IF(OR(A104="",Q104=""),"",RANK(Q104,$Q$2:$Q$110,1))</f>
        <v/>
      </c>
      <c r="V104" s="8">
        <f>IF(OR(A104="",Q104=""),"",IF(AND(COUNTIFS($E$2:$E$110,E104,$Q$2:$Q$110,"&lt;"&amp;Q104,$Q$2:$Q$110,"&gt;0")=0,L104=12),"Yes","Review"))</f>
        <v/>
      </c>
      <c r="W104" s="4" t="n"/>
    </row>
    <row r="105">
      <c r="A105" s="2" t="n"/>
      <c r="B105" s="22" t="n"/>
      <c r="C105" s="4" t="n"/>
      <c r="D105" s="4" t="n"/>
      <c r="E105" s="2" t="n"/>
      <c r="F105" s="4" t="n"/>
      <c r="G105" s="4" t="n"/>
      <c r="H105" s="4" t="n"/>
      <c r="I105" s="2" t="n"/>
      <c r="J105" s="2" t="n"/>
      <c r="K105" s="4" t="n"/>
      <c r="L105" s="2" t="n"/>
      <c r="M105" s="23" t="n"/>
      <c r="N105" s="23" t="n"/>
      <c r="O105" s="25">
        <f>IF(OR(A105="",M105=""),"",ROUND((M105+N105-P105)*10%,2))</f>
        <v/>
      </c>
      <c r="P105" s="23" t="n"/>
      <c r="Q105" s="25">
        <f>IF(OR(A105="",M105=""),"",ROUND(M105+N105+O105-P105,2))</f>
        <v/>
      </c>
      <c r="R105" s="25">
        <f>IF(OR(A105="",Q105=""),"",IF(L105&gt;0,Q105/L105,0))</f>
        <v/>
      </c>
      <c r="S105" s="22" t="n"/>
      <c r="T105" s="22" t="n"/>
      <c r="U105" s="10">
        <f>IF(OR(A105="",Q105=""),"",RANK(Q105,$Q$2:$Q$110,1))</f>
        <v/>
      </c>
      <c r="V105" s="11">
        <f>IF(OR(A105="",Q105=""),"",IF(AND(COUNTIFS($E$2:$E$110,E105,$Q$2:$Q$110,"&lt;"&amp;Q105,$Q$2:$Q$110,"&gt;0")=0,L105=12),"Yes","Review"))</f>
        <v/>
      </c>
      <c r="W105" s="4" t="n"/>
    </row>
    <row r="106">
      <c r="A106" s="2" t="n"/>
      <c r="B106" s="22" t="n"/>
      <c r="C106" s="4" t="n"/>
      <c r="D106" s="4" t="n"/>
      <c r="E106" s="2" t="n"/>
      <c r="F106" s="4" t="n"/>
      <c r="G106" s="4" t="n"/>
      <c r="H106" s="4" t="n"/>
      <c r="I106" s="2" t="n"/>
      <c r="J106" s="2" t="n"/>
      <c r="K106" s="4" t="n"/>
      <c r="L106" s="2" t="n"/>
      <c r="M106" s="23" t="n"/>
      <c r="N106" s="23" t="n"/>
      <c r="O106" s="24">
        <f>IF(OR(A106="",M106=""),"",ROUND((M106+N106-P106)*10%,2))</f>
        <v/>
      </c>
      <c r="P106" s="23" t="n"/>
      <c r="Q106" s="24">
        <f>IF(OR(A106="",M106=""),"",ROUND(M106+N106+O106-P106,2))</f>
        <v/>
      </c>
      <c r="R106" s="24">
        <f>IF(OR(A106="",Q106=""),"",IF(L106&gt;0,Q106/L106,0))</f>
        <v/>
      </c>
      <c r="S106" s="22" t="n"/>
      <c r="T106" s="22" t="n"/>
      <c r="U106" s="7">
        <f>IF(OR(A106="",Q106=""),"",RANK(Q106,$Q$2:$Q$110,1))</f>
        <v/>
      </c>
      <c r="V106" s="8">
        <f>IF(OR(A106="",Q106=""),"",IF(AND(COUNTIFS($E$2:$E$110,E106,$Q$2:$Q$110,"&lt;"&amp;Q106,$Q$2:$Q$110,"&gt;0")=0,L106=12),"Yes","Review"))</f>
        <v/>
      </c>
      <c r="W106" s="4" t="n"/>
    </row>
    <row r="107">
      <c r="A107" s="2" t="n"/>
      <c r="B107" s="22" t="n"/>
      <c r="C107" s="4" t="n"/>
      <c r="D107" s="4" t="n"/>
      <c r="E107" s="2" t="n"/>
      <c r="F107" s="4" t="n"/>
      <c r="G107" s="4" t="n"/>
      <c r="H107" s="4" t="n"/>
      <c r="I107" s="2" t="n"/>
      <c r="J107" s="2" t="n"/>
      <c r="K107" s="4" t="n"/>
      <c r="L107" s="2" t="n"/>
      <c r="M107" s="23" t="n"/>
      <c r="N107" s="23" t="n"/>
      <c r="O107" s="25">
        <f>IF(OR(A107="",M107=""),"",ROUND((M107+N107-P107)*10%,2))</f>
        <v/>
      </c>
      <c r="P107" s="23" t="n"/>
      <c r="Q107" s="25">
        <f>IF(OR(A107="",M107=""),"",ROUND(M107+N107+O107-P107,2))</f>
        <v/>
      </c>
      <c r="R107" s="25">
        <f>IF(OR(A107="",Q107=""),"",IF(L107&gt;0,Q107/L107,0))</f>
        <v/>
      </c>
      <c r="S107" s="22" t="n"/>
      <c r="T107" s="22" t="n"/>
      <c r="U107" s="10">
        <f>IF(OR(A107="",Q107=""),"",RANK(Q107,$Q$2:$Q$110,1))</f>
        <v/>
      </c>
      <c r="V107" s="11">
        <f>IF(OR(A107="",Q107=""),"",IF(AND(COUNTIFS($E$2:$E$110,E107,$Q$2:$Q$110,"&lt;"&amp;Q107,$Q$2:$Q$110,"&gt;0")=0,L107=12),"Yes","Review"))</f>
        <v/>
      </c>
      <c r="W107" s="4" t="n"/>
    </row>
    <row r="108">
      <c r="A108" s="2" t="n"/>
      <c r="B108" s="22" t="n"/>
      <c r="C108" s="4" t="n"/>
      <c r="D108" s="4" t="n"/>
      <c r="E108" s="2" t="n"/>
      <c r="F108" s="4" t="n"/>
      <c r="G108" s="4" t="n"/>
      <c r="H108" s="4" t="n"/>
      <c r="I108" s="2" t="n"/>
      <c r="J108" s="2" t="n"/>
      <c r="K108" s="4" t="n"/>
      <c r="L108" s="2" t="n"/>
      <c r="M108" s="23" t="n"/>
      <c r="N108" s="23" t="n"/>
      <c r="O108" s="24">
        <f>IF(OR(A108="",M108=""),"",ROUND((M108+N108-P108)*10%,2))</f>
        <v/>
      </c>
      <c r="P108" s="23" t="n"/>
      <c r="Q108" s="24">
        <f>IF(OR(A108="",M108=""),"",ROUND(M108+N108+O108-P108,2))</f>
        <v/>
      </c>
      <c r="R108" s="24">
        <f>IF(OR(A108="",Q108=""),"",IF(L108&gt;0,Q108/L108,0))</f>
        <v/>
      </c>
      <c r="S108" s="22" t="n"/>
      <c r="T108" s="22" t="n"/>
      <c r="U108" s="7">
        <f>IF(OR(A108="",Q108=""),"",RANK(Q108,$Q$2:$Q$110,1))</f>
        <v/>
      </c>
      <c r="V108" s="8">
        <f>IF(OR(A108="",Q108=""),"",IF(AND(COUNTIFS($E$2:$E$110,E108,$Q$2:$Q$110,"&lt;"&amp;Q108,$Q$2:$Q$110,"&gt;0")=0,L108=12),"Yes","Review"))</f>
        <v/>
      </c>
      <c r="W108" s="4" t="n"/>
    </row>
    <row r="109">
      <c r="A109" s="2" t="n"/>
      <c r="B109" s="22" t="n"/>
      <c r="C109" s="4" t="n"/>
      <c r="D109" s="4" t="n"/>
      <c r="E109" s="2" t="n"/>
      <c r="F109" s="4" t="n"/>
      <c r="G109" s="4" t="n"/>
      <c r="H109" s="4" t="n"/>
      <c r="I109" s="2" t="n"/>
      <c r="J109" s="2" t="n"/>
      <c r="K109" s="4" t="n"/>
      <c r="L109" s="2" t="n"/>
      <c r="M109" s="23" t="n"/>
      <c r="N109" s="23" t="n"/>
      <c r="O109" s="25">
        <f>IF(OR(A109="",M109=""),"",ROUND((M109+N109-P109)*10%,2))</f>
        <v/>
      </c>
      <c r="P109" s="23" t="n"/>
      <c r="Q109" s="25">
        <f>IF(OR(A109="",M109=""),"",ROUND(M109+N109+O109-P109,2))</f>
        <v/>
      </c>
      <c r="R109" s="25">
        <f>IF(OR(A109="",Q109=""),"",IF(L109&gt;0,Q109/L109,0))</f>
        <v/>
      </c>
      <c r="S109" s="22" t="n"/>
      <c r="T109" s="22" t="n"/>
      <c r="U109" s="10">
        <f>IF(OR(A109="",Q109=""),"",RANK(Q109,$Q$2:$Q$110,1))</f>
        <v/>
      </c>
      <c r="V109" s="11">
        <f>IF(OR(A109="",Q109=""),"",IF(AND(COUNTIFS($E$2:$E$110,E109,$Q$2:$Q$110,"&lt;"&amp;Q109,$Q$2:$Q$110,"&gt;0")=0,L109=12),"Yes","Review"))</f>
        <v/>
      </c>
      <c r="W109" s="4" t="n"/>
    </row>
    <row r="110">
      <c r="A110" s="2" t="n"/>
      <c r="B110" s="22" t="n"/>
      <c r="C110" s="4" t="n"/>
      <c r="D110" s="4" t="n"/>
      <c r="E110" s="2" t="n"/>
      <c r="F110" s="4" t="n"/>
      <c r="G110" s="4" t="n"/>
      <c r="H110" s="4" t="n"/>
      <c r="I110" s="2" t="n"/>
      <c r="J110" s="2" t="n"/>
      <c r="K110" s="4" t="n"/>
      <c r="L110" s="2" t="n"/>
      <c r="M110" s="23" t="n"/>
      <c r="N110" s="23" t="n"/>
      <c r="O110" s="24">
        <f>IF(OR(A110="",M110=""),"",ROUND((M110+N110-P110)*10%,2))</f>
        <v/>
      </c>
      <c r="P110" s="23" t="n"/>
      <c r="Q110" s="24">
        <f>IF(OR(A110="",M110=""),"",ROUND(M110+N110+O110-P110,2))</f>
        <v/>
      </c>
      <c r="R110" s="24">
        <f>IF(OR(A110="",Q110=""),"",IF(L110&gt;0,Q110/L110,0))</f>
        <v/>
      </c>
      <c r="S110" s="22" t="n"/>
      <c r="T110" s="22" t="n"/>
      <c r="U110" s="7">
        <f>IF(OR(A110="",Q110=""),"",RANK(Q110,$Q$2:$Q$110,1))</f>
        <v/>
      </c>
      <c r="V110" s="8">
        <f>IF(OR(A110="",Q110=""),"",IF(AND(COUNTIFS($E$2:$E$110,E110,$Q$2:$Q$110,"&lt;"&amp;Q110,$Q$2:$Q$110,"&gt;0")=0,L110=12),"Yes","Review"))</f>
        <v/>
      </c>
      <c r="W110" s="4" t="n"/>
    </row>
    <row r="111"/>
    <row r="112" ht="42" customHeight="1">
      <c r="A112" s="12" t="inlineStr">
        <is>
          <t>Scheme note</t>
        </is>
      </c>
      <c r="W112" s="13" t="inlineStr">
        <is>
          <t>CTP terminology and purchasing arrangements vary by state and territory; “Green Slip” is commonly used in NSW.</t>
        </is>
      </c>
    </row>
  </sheetData>
  <autoFilter ref="A1:W110"/>
  <conditionalFormatting sqref="Q2:Q110">
    <cfRule type="expression" priority="1" dxfId="0" stopIfTrue="1">
      <formula>AND($A2&lt;&gt;"",$Q2=MIN($Q$2:$Q$110))</formula>
    </cfRule>
    <cfRule type="expression" priority="2" dxfId="1" stopIfTrue="1">
      <formula>AND($A2&lt;&gt;"",$Q2=MAX($Q$2:$Q$110))</formula>
    </cfRule>
    <cfRule type="expression" priority="3" dxfId="1" stopIfTrue="1">
      <formula>AND($A2&lt;&gt;"",$M2="")</formula>
    </cfRule>
  </conditionalFormatting>
  <conditionalFormatting sqref="V2:V110">
    <cfRule type="expression" priority="4" dxfId="0" stopIfTrue="1">
      <formula>$V2="Yes"</formula>
    </cfRule>
  </conditionalFormatting>
  <dataValidations count="7">
    <dataValidation sqref="E2:E110" showErrorMessage="1" showInputMessage="1" allowBlank="1" type="list">
      <formula1>"NSW,VIC,QLD,WA,SA,ACT,TAS,NT,Other"</formula1>
    </dataValidation>
    <dataValidation sqref="J2:J110" showErrorMessage="1" showInputMessage="1" allowBlank="1" type="list">
      <formula1>"Passenger,SUV,Utility,Light Commercial,Motorcycle,Other"</formula1>
    </dataValidation>
    <dataValidation sqref="K2:K110" showErrorMessage="1" showInputMessage="1" allowBlank="1" type="list">
      <formula1>"NRMA,Allianz,QBE,Suncorp,AAMI,Other"</formula1>
    </dataValidation>
    <dataValidation sqref="L2:L110" showErrorMessage="1" showInputMessage="1" allowBlank="1" type="list">
      <formula1>"6,12"</formula1>
    </dataValidation>
    <dataValidation sqref="M2:N110 P2:P110" showErrorMessage="1" showInputMessage="1" allowBlank="1" type="decimal" operator="greaterThanOrEqual">
      <formula1>0</formula1>
    </dataValidation>
    <dataValidation sqref="I2:I110" showErrorMessage="1" showInputMessage="1" allowBlank="1" type="whole" operator="between">
      <formula1>1900</formula1>
      <formula2>2100</formula2>
    </dataValidation>
    <dataValidation sqref="B2:B110 S2:S110 T2:T110" showErrorMessage="1" showInputMessage="1" allowBlank="1" type="date" operator="between">
      <formula1>36526</formula1>
      <formula2>73050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3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28" customWidth="1" min="6" max="6"/>
    <col width="14" customWidth="1" min="7" max="7"/>
    <col width="25" customWidth="1" min="8" max="8"/>
    <col width="3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30" t="inlineStr">
        <is>
          <t>Australian CTP / Green Slip Quote Summary Dashboard</t>
        </is>
      </c>
    </row>
    <row r="2"/>
    <row r="3">
      <c r="A3" s="31" t="inlineStr">
        <is>
          <t>Summary metric</t>
        </is>
      </c>
      <c r="B3" s="31" t="inlineStr">
        <is>
          <t>Value</t>
        </is>
      </c>
      <c r="H3" s="31" t="inlineStr">
        <is>
          <t>Selected insurer</t>
        </is>
      </c>
      <c r="I3" s="32" t="inlineStr">
        <is>
          <t>NRMA</t>
        </is>
      </c>
    </row>
    <row r="4">
      <c r="A4" s="33" t="inlineStr">
        <is>
          <t>Number of quotes</t>
        </is>
      </c>
      <c r="B4" s="34">
        <f>COUNTA('Quote Comparison'!$A$2:$A$110)</f>
        <v/>
      </c>
      <c r="H4" s="31" t="inlineStr">
        <is>
          <t>Lookup item</t>
        </is>
      </c>
      <c r="I4" s="31" t="inlineStr">
        <is>
          <t>Value</t>
        </is>
      </c>
    </row>
    <row r="5">
      <c r="A5" s="35" t="inlineStr">
        <is>
          <t>Average total payable</t>
        </is>
      </c>
      <c r="B5" s="36">
        <f>IFERROR(AVERAGE('Quote Comparison'!$Q$2:$Q$110),0)</f>
        <v/>
      </c>
      <c r="H5" s="33" t="inlineStr">
        <is>
          <t>Average base premium</t>
        </is>
      </c>
      <c r="I5" s="37">
        <f>IFERROR(VLOOKUP($I$3,$A$25:$D$29,3,FALSE),"")</f>
        <v/>
      </c>
    </row>
    <row r="6">
      <c r="A6" s="33" t="inlineStr">
        <is>
          <t>Lowest total payable</t>
        </is>
      </c>
      <c r="B6" s="37">
        <f>IF(COUNT('Quote Comparison'!$Q$2:$Q$110)=0,0,MIN('Quote Comparison'!$Q$2:$Q$110))</f>
        <v/>
      </c>
      <c r="H6" s="35" t="inlineStr">
        <is>
          <t>Best total payable</t>
        </is>
      </c>
      <c r="I6" s="36">
        <f>IFERROR(VLOOKUP($I$3,$A$25:$D$29,4,FALSE),"")</f>
        <v/>
      </c>
    </row>
    <row r="7">
      <c r="A7" s="35" t="inlineStr">
        <is>
          <t>Highest total payable</t>
        </is>
      </c>
      <c r="B7" s="36">
        <f>IF(COUNT('Quote Comparison'!$Q$2:$Q$110)=0,0,MAX('Quote Comparison'!$Q$2:$Q$110))</f>
        <v/>
      </c>
      <c r="H7" s="33" t="inlineStr">
        <is>
          <t>Quote count</t>
        </is>
      </c>
      <c r="I7" s="38">
        <f>IFERROR(VLOOKUP($I$3,$A$25:$D$29,2,FALSE),"")</f>
        <v/>
      </c>
    </row>
    <row r="8">
      <c r="A8" s="33" t="inlineStr">
        <is>
          <t>Potential saving versus average</t>
        </is>
      </c>
      <c r="B8" s="37">
        <f>IFERROR(AVERAGE('Quote Comparison'!$Q$2:$Q$110)-MIN('Quote Comparison'!$Q$2:$Q$110),0)</f>
        <v/>
      </c>
    </row>
    <row r="9">
      <c r="A9" s="35" t="inlineStr">
        <is>
          <t>Number of recommended quotes</t>
        </is>
      </c>
      <c r="B9" s="39">
        <f>COUNTIF('Quote Comparison'!$V$2:$V$110,"Yes")</f>
        <v/>
      </c>
    </row>
    <row r="10"/>
    <row r="11"/>
    <row r="12"/>
    <row r="13">
      <c r="A13" s="40" t="inlineStr">
        <is>
          <t>State/Territory</t>
        </is>
      </c>
      <c r="B13" s="40" t="inlineStr">
        <is>
          <t>Number of Quotes</t>
        </is>
      </c>
      <c r="C13" s="40" t="inlineStr">
        <is>
          <t>Average Total Payable</t>
        </is>
      </c>
      <c r="D13" s="40" t="inlineStr">
        <is>
          <t>Lowest Total Payable</t>
        </is>
      </c>
      <c r="E13" s="40" t="inlineStr">
        <is>
          <t>Percentage of All Quotes</t>
        </is>
      </c>
    </row>
    <row r="14">
      <c r="A14" s="33" t="inlineStr">
        <is>
          <t>NSW</t>
        </is>
      </c>
      <c r="B14" s="34">
        <f>COUNTIF('Quote Comparison'!$E$2:$E$110,A14)</f>
        <v/>
      </c>
      <c r="C14" s="37">
        <f>IFERROR(AVERAGEIF('Quote Comparison'!$E$2:$E$110,A14,'Quote Comparison'!$Q$2:$Q$110),"")</f>
        <v/>
      </c>
      <c r="D14" s="37">
        <f>IF(COUNTIFS('Quote Comparison'!$E$2:$E$110,A14,'Quote Comparison'!$Q$2:$Q$110,"&gt;0")=0,"",MIN(IF(('Quote Comparison'!$E$2:$E$110=A14)*('Quote Comparison'!$Q$2:$Q$110&gt;0),'Quote Comparison'!$Q$2:$Q$110)))</f>
        <v/>
      </c>
      <c r="E14" s="41">
        <f>IFERROR(B14/COUNTA('Quote Comparison'!$A$2:$A$110),0)</f>
        <v/>
      </c>
    </row>
    <row r="15">
      <c r="A15" s="35" t="inlineStr">
        <is>
          <t>VIC</t>
        </is>
      </c>
      <c r="B15" s="39">
        <f>COUNTIF('Quote Comparison'!$E$2:$E$110,A15)</f>
        <v/>
      </c>
      <c r="C15" s="36">
        <f>IFERROR(AVERAGEIF('Quote Comparison'!$E$2:$E$110,A15,'Quote Comparison'!$Q$2:$Q$110),"")</f>
        <v/>
      </c>
      <c r="D15" s="36">
        <f>IF(COUNTIFS('Quote Comparison'!$E$2:$E$110,A15,'Quote Comparison'!$Q$2:$Q$110,"&gt;0")=0,"",MIN(IF(('Quote Comparison'!$E$2:$E$110=A15)*('Quote Comparison'!$Q$2:$Q$110&gt;0),'Quote Comparison'!$Q$2:$Q$110)))</f>
        <v/>
      </c>
      <c r="E15" s="42">
        <f>IFERROR(B15/COUNTA('Quote Comparison'!$A$2:$A$110),0)</f>
        <v/>
      </c>
    </row>
    <row r="16">
      <c r="A16" s="33" t="inlineStr">
        <is>
          <t>QLD</t>
        </is>
      </c>
      <c r="B16" s="34">
        <f>COUNTIF('Quote Comparison'!$E$2:$E$110,A16)</f>
        <v/>
      </c>
      <c r="C16" s="37">
        <f>IFERROR(AVERAGEIF('Quote Comparison'!$E$2:$E$110,A16,'Quote Comparison'!$Q$2:$Q$110),"")</f>
        <v/>
      </c>
      <c r="D16" s="37">
        <f>IF(COUNTIFS('Quote Comparison'!$E$2:$E$110,A16,'Quote Comparison'!$Q$2:$Q$110,"&gt;0")=0,"",MIN(IF(('Quote Comparison'!$E$2:$E$110=A16)*('Quote Comparison'!$Q$2:$Q$110&gt;0),'Quote Comparison'!$Q$2:$Q$110)))</f>
        <v/>
      </c>
      <c r="E16" s="41">
        <f>IFERROR(B16/COUNTA('Quote Comparison'!$A$2:$A$110),0)</f>
        <v/>
      </c>
    </row>
    <row r="17">
      <c r="A17" s="35" t="inlineStr">
        <is>
          <t>WA</t>
        </is>
      </c>
      <c r="B17" s="39">
        <f>COUNTIF('Quote Comparison'!$E$2:$E$110,A17)</f>
        <v/>
      </c>
      <c r="C17" s="36">
        <f>IFERROR(AVERAGEIF('Quote Comparison'!$E$2:$E$110,A17,'Quote Comparison'!$Q$2:$Q$110),"")</f>
        <v/>
      </c>
      <c r="D17" s="36">
        <f>IF(COUNTIFS('Quote Comparison'!$E$2:$E$110,A17,'Quote Comparison'!$Q$2:$Q$110,"&gt;0")=0,"",MIN(IF(('Quote Comparison'!$E$2:$E$110=A17)*('Quote Comparison'!$Q$2:$Q$110&gt;0),'Quote Comparison'!$Q$2:$Q$110)))</f>
        <v/>
      </c>
      <c r="E17" s="42">
        <f>IFERROR(B17/COUNTA('Quote Comparison'!$A$2:$A$110),0)</f>
        <v/>
      </c>
    </row>
    <row r="18">
      <c r="A18" s="33" t="inlineStr">
        <is>
          <t>SA</t>
        </is>
      </c>
      <c r="B18" s="34">
        <f>COUNTIF('Quote Comparison'!$E$2:$E$110,A18)</f>
        <v/>
      </c>
      <c r="C18" s="37">
        <f>IFERROR(AVERAGEIF('Quote Comparison'!$E$2:$E$110,A18,'Quote Comparison'!$Q$2:$Q$110),"")</f>
        <v/>
      </c>
      <c r="D18" s="37">
        <f>IF(COUNTIFS('Quote Comparison'!$E$2:$E$110,A18,'Quote Comparison'!$Q$2:$Q$110,"&gt;0")=0,"",MIN(IF(('Quote Comparison'!$E$2:$E$110=A18)*('Quote Comparison'!$Q$2:$Q$110&gt;0),'Quote Comparison'!$Q$2:$Q$110)))</f>
        <v/>
      </c>
      <c r="E18" s="41">
        <f>IFERROR(B18/COUNTA('Quote Comparison'!$A$2:$A$110),0)</f>
        <v/>
      </c>
    </row>
    <row r="19">
      <c r="A19" s="35" t="inlineStr">
        <is>
          <t>ACT</t>
        </is>
      </c>
      <c r="B19" s="39">
        <f>COUNTIF('Quote Comparison'!$E$2:$E$110,A19)</f>
        <v/>
      </c>
      <c r="C19" s="36">
        <f>IFERROR(AVERAGEIF('Quote Comparison'!$E$2:$E$110,A19,'Quote Comparison'!$Q$2:$Q$110),"")</f>
        <v/>
      </c>
      <c r="D19" s="36">
        <f>IF(COUNTIFS('Quote Comparison'!$E$2:$E$110,A19,'Quote Comparison'!$Q$2:$Q$110,"&gt;0")=0,"",MIN(IF(('Quote Comparison'!$E$2:$E$110=A19)*('Quote Comparison'!$Q$2:$Q$110&gt;0),'Quote Comparison'!$Q$2:$Q$110)))</f>
        <v/>
      </c>
      <c r="E19" s="42">
        <f>IFERROR(B19/COUNTA('Quote Comparison'!$A$2:$A$110),0)</f>
        <v/>
      </c>
    </row>
    <row r="20">
      <c r="A20" s="33" t="inlineStr">
        <is>
          <t>TAS</t>
        </is>
      </c>
      <c r="B20" s="34">
        <f>COUNTIF('Quote Comparison'!$E$2:$E$110,A20)</f>
        <v/>
      </c>
      <c r="C20" s="37">
        <f>IFERROR(AVERAGEIF('Quote Comparison'!$E$2:$E$110,A20,'Quote Comparison'!$Q$2:$Q$110),"")</f>
        <v/>
      </c>
      <c r="D20" s="37">
        <f>IF(COUNTIFS('Quote Comparison'!$E$2:$E$110,A20,'Quote Comparison'!$Q$2:$Q$110,"&gt;0")=0,"",MIN(IF(('Quote Comparison'!$E$2:$E$110=A20)*('Quote Comparison'!$Q$2:$Q$110&gt;0),'Quote Comparison'!$Q$2:$Q$110)))</f>
        <v/>
      </c>
      <c r="E20" s="41">
        <f>IFERROR(B20/COUNTA('Quote Comparison'!$A$2:$A$110),0)</f>
        <v/>
      </c>
    </row>
    <row r="21"/>
    <row r="22"/>
    <row r="23"/>
    <row r="24">
      <c r="A24" s="40" t="inlineStr">
        <is>
          <t>Insurer</t>
        </is>
      </c>
      <c r="B24" s="40" t="inlineStr">
        <is>
          <t>Quote Count</t>
        </is>
      </c>
      <c r="C24" s="40" t="inlineStr">
        <is>
          <t>Average Premium</t>
        </is>
      </c>
      <c r="D24" s="40" t="inlineStr">
        <is>
          <t>Best Total Payable</t>
        </is>
      </c>
      <c r="E24" s="40" t="inlineStr">
        <is>
          <t>Typical Excess / Conditions</t>
        </is>
      </c>
      <c r="F24" s="40" t="inlineStr">
        <is>
          <t>Contact or Website</t>
        </is>
      </c>
    </row>
    <row r="25">
      <c r="A25" s="33" t="inlineStr">
        <is>
          <t>NRMA</t>
        </is>
      </c>
      <c r="B25" s="34">
        <f>COUNTIF('Quote Comparison'!$K$2:$K$110,A25)</f>
        <v/>
      </c>
      <c r="C25" s="37">
        <f>IFERROR(AVERAGEIF('Quote Comparison'!$K$2:$K$110,A25,'Quote Comparison'!$M$2:$M$110),"")</f>
        <v/>
      </c>
      <c r="D25" s="37">
        <f>IF(COUNTIFS('Quote Comparison'!$K$2:$K$110,A25,'Quote Comparison'!$Q$2:$Q$110,"&gt;0")=0,"",MIN(IF(('Quote Comparison'!$K$2:$K$110=A25)*('Quote Comparison'!$Q$2:$Q$110&gt;0),'Quote Comparison'!$Q$2:$Q$110)))</f>
        <v/>
      </c>
      <c r="E25" s="33" t="inlineStr">
        <is>
          <t>Confirm CTP conditions and payment fees.</t>
        </is>
      </c>
      <c r="F25" s="33" t="inlineStr">
        <is>
          <t>www.nrma.com.au</t>
        </is>
      </c>
    </row>
    <row r="26">
      <c r="A26" s="35" t="inlineStr">
        <is>
          <t>Allianz</t>
        </is>
      </c>
      <c r="B26" s="39">
        <f>COUNTIF('Quote Comparison'!$K$2:$K$110,A26)</f>
        <v/>
      </c>
      <c r="C26" s="36">
        <f>IFERROR(AVERAGEIF('Quote Comparison'!$K$2:$K$110,A26,'Quote Comparison'!$M$2:$M$110),"")</f>
        <v/>
      </c>
      <c r="D26" s="36">
        <f>IF(COUNTIFS('Quote Comparison'!$K$2:$K$110,A26,'Quote Comparison'!$Q$2:$Q$110,"&gt;0")=0,"",MIN(IF(('Quote Comparison'!$K$2:$K$110=A26)*('Quote Comparison'!$Q$2:$Q$110&gt;0),'Quote Comparison'!$Q$2:$Q$110)))</f>
        <v/>
      </c>
      <c r="E26" s="35" t="inlineStr">
        <is>
          <t>Confirm CTP conditions and payment fees.</t>
        </is>
      </c>
      <c r="F26" s="35" t="inlineStr">
        <is>
          <t>www.allianz.com.au</t>
        </is>
      </c>
    </row>
    <row r="27">
      <c r="A27" s="33" t="inlineStr">
        <is>
          <t>QBE</t>
        </is>
      </c>
      <c r="B27" s="34">
        <f>COUNTIF('Quote Comparison'!$K$2:$K$110,A27)</f>
        <v/>
      </c>
      <c r="C27" s="37">
        <f>IFERROR(AVERAGEIF('Quote Comparison'!$K$2:$K$110,A27,'Quote Comparison'!$M$2:$M$110),"")</f>
        <v/>
      </c>
      <c r="D27" s="37">
        <f>IF(COUNTIFS('Quote Comparison'!$K$2:$K$110,A27,'Quote Comparison'!$Q$2:$Q$110,"&gt;0")=0,"",MIN(IF(('Quote Comparison'!$K$2:$K$110=A27)*('Quote Comparison'!$Q$2:$Q$110&gt;0),'Quote Comparison'!$Q$2:$Q$110)))</f>
        <v/>
      </c>
      <c r="E27" s="33" t="inlineStr">
        <is>
          <t>Confirm CTP conditions and payment fees.</t>
        </is>
      </c>
      <c r="F27" s="33" t="inlineStr">
        <is>
          <t>www.qbe.com/au</t>
        </is>
      </c>
    </row>
    <row r="28">
      <c r="A28" s="35" t="inlineStr">
        <is>
          <t>Suncorp</t>
        </is>
      </c>
      <c r="B28" s="39">
        <f>COUNTIF('Quote Comparison'!$K$2:$K$110,A28)</f>
        <v/>
      </c>
      <c r="C28" s="36">
        <f>IFERROR(AVERAGEIF('Quote Comparison'!$K$2:$K$110,A28,'Quote Comparison'!$M$2:$M$110),"")</f>
        <v/>
      </c>
      <c r="D28" s="36">
        <f>IF(COUNTIFS('Quote Comparison'!$K$2:$K$110,A28,'Quote Comparison'!$Q$2:$Q$110,"&gt;0")=0,"",MIN(IF(('Quote Comparison'!$K$2:$K$110=A28)*('Quote Comparison'!$Q$2:$Q$110&gt;0),'Quote Comparison'!$Q$2:$Q$110)))</f>
        <v/>
      </c>
      <c r="E28" s="35" t="inlineStr">
        <is>
          <t>Confirm CTP conditions and payment fees.</t>
        </is>
      </c>
      <c r="F28" s="35" t="inlineStr">
        <is>
          <t>www.suncorp.com.au</t>
        </is>
      </c>
    </row>
    <row r="29">
      <c r="A29" s="33" t="inlineStr">
        <is>
          <t>AAMI</t>
        </is>
      </c>
      <c r="B29" s="34">
        <f>COUNTIF('Quote Comparison'!$K$2:$K$110,A29)</f>
        <v/>
      </c>
      <c r="C29" s="37">
        <f>IFERROR(AVERAGEIF('Quote Comparison'!$K$2:$K$110,A29,'Quote Comparison'!$M$2:$M$110),"")</f>
        <v/>
      </c>
      <c r="D29" s="37">
        <f>IF(COUNTIFS('Quote Comparison'!$K$2:$K$110,A29,'Quote Comparison'!$Q$2:$Q$110,"&gt;0")=0,"",MIN(IF(('Quote Comparison'!$K$2:$K$110=A29)*('Quote Comparison'!$Q$2:$Q$110&gt;0),'Quote Comparison'!$Q$2:$Q$110)))</f>
        <v/>
      </c>
      <c r="E29" s="33" t="inlineStr">
        <is>
          <t>Confirm CTP conditions and payment fees.</t>
        </is>
      </c>
      <c r="F29" s="33" t="inlineStr">
        <is>
          <t>www.aami.com.au</t>
        </is>
      </c>
    </row>
    <row r="30"/>
    <row r="31"/>
    <row r="32"/>
    <row r="33"/>
    <row r="34"/>
    <row r="35"/>
    <row r="36"/>
    <row r="37"/>
    <row r="38"/>
    <row r="39"/>
    <row r="40"/>
    <row r="41"/>
    <row r="42"/>
    <row r="43"/>
  </sheetData>
  <mergeCells count="1">
    <mergeCell ref="A1:F1"/>
  </mergeCells>
  <dataValidations count="1">
    <dataValidation sqref="I3" showErrorMessage="1" showInputMessage="1" allowBlank="0" type="list">
      <formula1>='Summary Dashboard'!$A$25:$A$29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zoomScale="80" zoomScaleNormal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.16" customWidth="1" min="1" max="1"/>
    <col width="112" customWidth="1" min="2" max="2"/>
  </cols>
  <sheetData>
    <row r="1" ht="30" customHeight="1">
      <c r="A1" s="30" t="inlineStr">
        <is>
          <t>Australian CTP / Green Slip Comparison Workbook Guide</t>
        </is>
      </c>
    </row>
    <row r="2"/>
    <row r="3">
      <c r="A3" s="40" t="inlineStr">
        <is>
          <t>Topic</t>
        </is>
      </c>
      <c r="B3" s="40" t="inlineStr">
        <is>
          <t>Guidance</t>
        </is>
      </c>
    </row>
    <row r="4" ht="44" customHeight="1">
      <c r="A4" s="43" t="inlineStr">
        <is>
          <t>Quote Comparison</t>
        </is>
      </c>
      <c r="B4" s="33" t="inlineStr">
        <is>
          <t>Enter new quotes or replace the sample quotes on the Quote Comparison sheet. Pale yellow cells are intended for editable quote details and inputs.</t>
        </is>
      </c>
    </row>
    <row r="5" ht="44" customHeight="1">
      <c r="A5" s="44" t="inlineStr">
        <is>
          <t>Scheme confirmation</t>
        </is>
      </c>
      <c r="B5" s="35" t="inlineStr">
        <is>
          <t>Confirm whether each quote is for an NSW Green Slip, ACT CTP arrangement or another state or territory scheme. Terminology and purchasing arrangements vary across Australia; “Green Slip” is commonly used in NSW.</t>
        </is>
      </c>
    </row>
    <row r="6" ht="44" customHeight="1">
      <c r="A6" s="43" t="inlineStr">
        <is>
          <t>Vehicle and driver details</t>
        </is>
      </c>
      <c r="B6" s="33" t="inlineStr">
        <is>
          <t>Check vehicle registration, vehicle class, make, model, year, driver details and policy period before relying on a comparison result.</t>
        </is>
      </c>
    </row>
    <row r="7" ht="44" customHeight="1">
      <c r="A7" s="44" t="inlineStr">
        <is>
          <t>Premium comparison</t>
        </is>
      </c>
      <c r="B7" s="35" t="inlineStr">
        <is>
          <t>Enter the base CTP premium, government charges and discounts shown on the insurer quote. GST is calculated as an estimate using the entered values.</t>
        </is>
      </c>
    </row>
    <row r="8" ht="44" customHeight="1">
      <c r="A8" s="43" t="inlineStr">
        <is>
          <t>GST and charges</t>
        </is>
      </c>
      <c r="B8" s="33" t="inlineStr">
        <is>
          <t>Some statutory charges may not attract GST. Confirm inclusions, exclusions, payment fees, government charges and applicable GST with the insurer and the Australian Taxation Office where relevant.</t>
        </is>
      </c>
    </row>
    <row r="9" ht="44" customHeight="1">
      <c r="A9" s="44" t="inlineStr">
        <is>
          <t>Cover scope</t>
        </is>
      </c>
      <c r="B9" s="35" t="inlineStr">
        <is>
          <t>CTP generally covers personal injury liability. It does not generally cover damage to the insured vehicle or property.</t>
        </is>
      </c>
    </row>
    <row r="10" ht="44" customHeight="1">
      <c r="A10" s="43" t="inlineStr">
        <is>
          <t>Recommendation</t>
        </is>
      </c>
      <c r="B10" s="33" t="inlineStr">
        <is>
          <t>The Recommended? result identifies the lowest entered total payable within the same state or territory where the policy term is 12 months. Review insurer conditions before selecting a quote.</t>
        </is>
      </c>
    </row>
    <row r="11" ht="44" customHeight="1">
      <c r="A11" s="44" t="inlineStr">
        <is>
          <t>Summary Dashboard</t>
        </is>
      </c>
      <c r="B11" s="35" t="inlineStr">
        <is>
          <t>Use the Summary Dashboard to review key metrics, state comparisons, insurer comparisons and charts. Select an insurer in the pale yellow lookup cell to view returned summary values.</t>
        </is>
      </c>
    </row>
    <row r="12" ht="44" customHeight="1">
      <c r="A12" s="43" t="inlineStr">
        <is>
          <t>Before purchase</t>
        </is>
      </c>
      <c r="B12" s="33" t="inlineStr">
        <is>
          <t>Confirm current requirements with the relevant state or territory authority and insurer before purchase. Update quotes before purchase because premiums and statutory charges change.</t>
        </is>
      </c>
    </row>
    <row r="13" ht="44" customHeight="1">
      <c r="A13" s="44" t="inlineStr">
        <is>
          <t>Operational range</t>
        </is>
      </c>
      <c r="B13" s="35" t="inlineStr">
        <is>
          <t>The Quote Comparison sheet is prepared for 109 quote rows. Keep formulas and validation settings in place when adding or replacing quotes.</t>
        </is>
      </c>
    </row>
  </sheetData>
  <mergeCells count="1">
    <mergeCell ref="A1:B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2026-09-23T16:08:22Z</dcterms:created>
  <dcterms:modified xmlns:dcterms="http://purl.org/dc/terms/" xmlns:xsi="http://www.w3.org/2001/XMLSchema-instance" xsi:type="dcterms:W3CDTF">2026-09-23T16:08:22Z</dcterms:modified>
</cp:coreProperties>
</file>