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eed Budget" sheetId="1" state="visible" r:id="rId1"/>
    <sheet xmlns:r="http://schemas.openxmlformats.org/officeDocument/2006/relationships" name="Livestock Feed Needs"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4">
    <numFmt numFmtId="164" formatCode="DD/MM/YYYY"/>
    <numFmt numFmtId="165" formatCode="$#,##0.00"/>
    <numFmt numFmtId="166" formatCode="0.0"/>
    <numFmt numFmtId="167" formatCode="#,##0.0"/>
  </numFmts>
  <fonts count="5">
    <font>
      <name val="Calibri"/>
      <family val="2"/>
      <color theme="1"/>
      <sz val="11"/>
      <scheme val="minor"/>
    </font>
    <font>
      <name val="Calibri"/>
      <b val="1"/>
      <color rgb="000F766E"/>
      <sz val="16"/>
    </font>
    <font>
      <name val="Calibri"/>
      <b val="1"/>
      <color rgb="00FFFFFF"/>
      <sz val="11"/>
    </font>
    <font>
      <name val="Calibri"/>
      <sz val="11"/>
    </font>
    <font>
      <name val="Calibri"/>
      <b val="1"/>
      <sz val="11"/>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1">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4" borderId="1" applyAlignment="1" pivotButton="0" quotePrefix="0" xfId="0">
      <alignment horizontal="left" vertical="center"/>
    </xf>
    <xf numFmtId="164" fontId="3" fillId="4" borderId="1" applyAlignment="1" pivotButton="0" quotePrefix="0" xfId="0">
      <alignment horizontal="center" vertical="center"/>
    </xf>
    <xf numFmtId="0" fontId="0" fillId="3" borderId="1" applyAlignment="1" pivotButton="0" quotePrefix="0" xfId="0">
      <alignment horizontal="center" vertical="center"/>
    </xf>
    <xf numFmtId="165" fontId="0" fillId="3" borderId="1" applyAlignment="1" pivotButton="0" quotePrefix="0" xfId="0">
      <alignment horizontal="center" vertical="center"/>
    </xf>
    <xf numFmtId="165" fontId="0" fillId="4" borderId="1" applyAlignment="1" pivotButton="0" quotePrefix="0" xfId="0">
      <alignment horizontal="center" vertical="center"/>
    </xf>
    <xf numFmtId="166" fontId="0" fillId="4" borderId="1" applyAlignment="1" pivotButton="0" quotePrefix="0" xfId="0">
      <alignment horizontal="center" vertical="center"/>
    </xf>
    <xf numFmtId="0" fontId="0" fillId="4" borderId="1" applyAlignment="1" pivotButton="0" quotePrefix="0" xfId="0">
      <alignment horizontal="center" vertical="center"/>
    </xf>
    <xf numFmtId="0" fontId="3" fillId="5" borderId="1" applyAlignment="1" pivotButton="0" quotePrefix="0" xfId="0">
      <alignment horizontal="left" vertical="center"/>
    </xf>
    <xf numFmtId="164" fontId="3" fillId="5" borderId="1" applyAlignment="1" pivotButton="0" quotePrefix="0" xfId="0">
      <alignment horizontal="center" vertical="center"/>
    </xf>
    <xf numFmtId="165" fontId="0" fillId="5" borderId="1" applyAlignment="1" pivotButton="0" quotePrefix="0" xfId="0">
      <alignment horizontal="center" vertical="center"/>
    </xf>
    <xf numFmtId="166" fontId="0" fillId="5" borderId="1" applyAlignment="1" pivotButton="0" quotePrefix="0" xfId="0">
      <alignment horizontal="center" vertical="center"/>
    </xf>
    <xf numFmtId="0" fontId="0" fillId="5" borderId="1" applyAlignment="1" pivotButton="0" quotePrefix="0" xfId="0">
      <alignment horizontal="center" vertical="center"/>
    </xf>
    <xf numFmtId="0" fontId="2" fillId="6" borderId="1" pivotButton="0" quotePrefix="0" xfId="0"/>
    <xf numFmtId="165" fontId="2" fillId="6" borderId="1" pivotButton="0" quotePrefix="0" xfId="0"/>
    <xf numFmtId="166" fontId="2" fillId="6" borderId="1" pivotButton="0" quotePrefix="0" xfId="0"/>
    <xf numFmtId="167" fontId="0" fillId="4" borderId="1" applyAlignment="1" pivotButton="0" quotePrefix="0" xfId="0">
      <alignment horizontal="center" vertical="center"/>
    </xf>
    <xf numFmtId="4" fontId="0" fillId="4" borderId="1" applyAlignment="1" pivotButton="0" quotePrefix="0" xfId="0">
      <alignment horizontal="center" vertical="center"/>
    </xf>
    <xf numFmtId="167" fontId="0" fillId="5" borderId="1" applyAlignment="1" pivotButton="0" quotePrefix="0" xfId="0">
      <alignment horizontal="center" vertical="center"/>
    </xf>
    <xf numFmtId="4" fontId="0" fillId="5" borderId="1" applyAlignment="1" pivotButton="0" quotePrefix="0" xfId="0">
      <alignment horizontal="center" vertical="center"/>
    </xf>
    <xf numFmtId="167" fontId="2" fillId="6" borderId="1" pivotButton="0" quotePrefix="0" xfId="0"/>
    <xf numFmtId="4" fontId="2" fillId="6" borderId="1" pivotButton="0" quotePrefix="0" xfId="0"/>
    <xf numFmtId="0" fontId="2" fillId="6" borderId="0" applyAlignment="1" pivotButton="0" quotePrefix="0" xfId="0">
      <alignment horizontal="center" vertical="center"/>
    </xf>
    <xf numFmtId="0" fontId="0" fillId="6" borderId="0" pivotButton="0" quotePrefix="0" xfId="0"/>
    <xf numFmtId="0" fontId="4" fillId="4" borderId="1" pivotButton="0" quotePrefix="0" xfId="0"/>
    <xf numFmtId="167" fontId="3" fillId="4" borderId="1" applyAlignment="1" pivotButton="0" quotePrefix="0" xfId="0">
      <alignment horizontal="center" vertical="center"/>
    </xf>
    <xf numFmtId="0" fontId="4" fillId="5" borderId="1" pivotButton="0" quotePrefix="0" xfId="0"/>
    <xf numFmtId="165" fontId="3" fillId="5" borderId="1" applyAlignment="1" pivotButton="0" quotePrefix="0" xfId="0">
      <alignment horizontal="center" vertical="center"/>
    </xf>
    <xf numFmtId="166" fontId="3" fillId="4" borderId="1" applyAlignment="1" pivotButton="0" quotePrefix="0" xfId="0">
      <alignment horizontal="center" vertical="center"/>
    </xf>
    <xf numFmtId="1" fontId="3" fillId="5" borderId="1" applyAlignment="1" pivotButton="0" quotePrefix="0" xfId="0">
      <alignment horizontal="center" vertical="center"/>
    </xf>
    <xf numFmtId="165" fontId="3" fillId="4" borderId="1" applyAlignment="1" pivotButton="0" quotePrefix="0" xfId="0">
      <alignment horizontal="center" vertical="center"/>
    </xf>
    <xf numFmtId="3" fontId="3" fillId="5" borderId="1" applyAlignment="1" pivotButton="0" quotePrefix="0" xfId="0">
      <alignment horizontal="center" vertical="center"/>
    </xf>
    <xf numFmtId="0" fontId="4" fillId="4" borderId="1" applyAlignment="1" pivotButton="0" quotePrefix="0" xfId="0">
      <alignment horizontal="left" vertical="center"/>
    </xf>
    <xf numFmtId="0" fontId="3" fillId="4" borderId="1" applyAlignment="1" pivotButton="0" quotePrefix="0" xfId="0">
      <alignment horizontal="left" vertical="center" wrapText="1"/>
    </xf>
    <xf numFmtId="0" fontId="4" fillId="5" borderId="1" applyAlignment="1" pivotButton="0" quotePrefix="0" xfId="0">
      <alignment horizontal="left" vertical="center"/>
    </xf>
    <xf numFmtId="0" fontId="3" fillId="5" borderId="1" applyAlignment="1" pivotButton="0" quotePrefix="0" xfId="0">
      <alignment horizontal="left" vertical="center" wrapText="1"/>
    </xf>
    <xf numFmtId="0" fontId="2" fillId="6" borderId="0" pivotButton="0" quotePrefix="0" xfId="0"/>
    <xf numFmtId="0" fontId="3" fillId="4" borderId="0" applyAlignment="1" pivotButton="0" quotePrefix="0" xfId="0">
      <alignment horizontal="left" vertical="center" wrapText="1"/>
    </xf>
    <xf numFmtId="0" fontId="3" fillId="5" borderId="0" applyAlignment="1" pivotButton="0" quotePrefix="0" xfId="0">
      <alignment horizontal="left" vertical="center" wrapText="1"/>
    </xf>
  </cellXfs>
  <cellStyles count="1">
    <cellStyle name="Normal" xfId="0" builtinId="0" hidden="0"/>
  </cellStyles>
  <dxfs count="2">
    <dxf>
      <font>
        <name val="Calibri"/>
        <b val="1"/>
        <color rgb="00DC2626"/>
        <sz val="11"/>
      </font>
      <fill>
        <patternFill patternType="solid">
          <fgColor rgb="00FEE2E2"/>
        </patternFill>
      </fill>
    </dxf>
    <dxf>
      <font>
        <name val="Calibri"/>
        <b val="1"/>
        <color rgb="0022C55E"/>
        <sz val="11"/>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Cost by Feed Type ($)</a:t>
            </a:r>
          </a:p>
        </rich>
      </tx>
    </title>
    <plotArea>
      <barChart>
        <barDir val="col"/>
        <grouping val="clustered"/>
        <ser>
          <idx val="0"/>
          <order val="0"/>
          <tx>
            <strRef>
              <f>'Feed Budget'!F2</f>
            </strRef>
          </tx>
          <spPr>
            <a:solidFill xmlns:a="http://schemas.openxmlformats.org/drawingml/2006/main">
              <a:srgbClr val="0F766E"/>
            </a:solidFill>
            <a:ln xmlns:a="http://schemas.openxmlformats.org/drawingml/2006/main">
              <a:prstDash val="solid"/>
            </a:ln>
          </spPr>
          <cat>
            <numRef>
              <f>'Feed Budget'!$A$3:$A$12</f>
            </numRef>
          </cat>
          <val>
            <numRef>
              <f>'Feed Budget'!$F$3:$F$12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Feed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Cost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Monthly Feed Cost by Livestock Group</a:t>
            </a:r>
          </a:p>
        </rich>
      </tx>
    </title>
    <plotArea>
      <pieChart>
        <varyColors val="1"/>
        <ser>
          <idx val="0"/>
          <order val="0"/>
          <tx>
            <strRef>
              <f>'Livestock Feed Needs'!H2</f>
            </strRef>
          </tx>
          <spPr>
            <a:ln xmlns:a="http://schemas.openxmlformats.org/drawingml/2006/main">
              <a:prstDash val="solid"/>
            </a:ln>
          </spPr>
          <cat>
            <numRef>
              <f>'Livestock Feed Needs'!$A$3:$A$12</f>
            </numRef>
          </cat>
          <val>
            <numRef>
              <f>'Livestock Feed Needs'!$H$3:$H$12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K13"/>
  <sheetViews>
    <sheetView workbookViewId="0">
      <pane ySplit="2" topLeftCell="A3" activePane="bottomLeft" state="frozen"/>
      <selection pane="bottomLeft" activeCell="A1" sqref="A1"/>
    </sheetView>
  </sheetViews>
  <sheetFormatPr baseColWidth="8" defaultRowHeight="15"/>
  <cols>
    <col width="20" customWidth="1" min="1" max="1"/>
    <col width="32" customWidth="1" min="2" max="2"/>
    <col width="15" customWidth="1" min="3" max="3"/>
    <col width="20" customWidth="1" min="4" max="4"/>
    <col width="15" customWidth="1" min="5" max="5"/>
    <col width="16" customWidth="1" min="6" max="6"/>
    <col width="18" customWidth="1" min="7" max="7"/>
    <col width="20" customWidth="1" min="8" max="8"/>
    <col width="20" customWidth="1" min="9" max="9"/>
    <col width="18" customWidth="1" min="10" max="10"/>
    <col width="16" customWidth="1" min="11" max="11"/>
  </cols>
  <sheetData>
    <row r="1" ht="26" customHeight="1">
      <c r="A1" s="1" t="inlineStr">
        <is>
          <t>Hay &amp; Feed Budget 2026 — Farm Feed Purchasing Overview</t>
        </is>
      </c>
    </row>
    <row r="2">
      <c r="A2" s="2" t="inlineStr">
        <is>
          <t>Feed Type</t>
        </is>
      </c>
      <c r="B2" s="2" t="inlineStr">
        <is>
          <t>Supplier</t>
        </is>
      </c>
      <c r="C2" s="2" t="inlineStr">
        <is>
          <t>Purchase Date</t>
        </is>
      </c>
      <c r="D2" s="2" t="inlineStr">
        <is>
          <t>Quantity Purchased (t)</t>
        </is>
      </c>
      <c r="E2" s="2" t="inlineStr">
        <is>
          <t>Unit Cost ($/t)</t>
        </is>
      </c>
      <c r="F2" s="2" t="inlineStr">
        <is>
          <t>Total Cost ($)</t>
        </is>
      </c>
      <c r="G2" s="2" t="inlineStr">
        <is>
          <t>Quantity On Hand (t)</t>
        </is>
      </c>
      <c r="H2" s="2" t="inlineStr">
        <is>
          <t>Monthly Consumption (t)</t>
        </is>
      </c>
      <c r="I2" s="2" t="inlineStr">
        <is>
          <t>Months Supply Remaining</t>
        </is>
      </c>
      <c r="J2" s="2" t="inlineStr">
        <is>
          <t>Reorder Level (t)</t>
        </is>
      </c>
      <c r="K2" s="2" t="inlineStr">
        <is>
          <t>Status</t>
        </is>
      </c>
    </row>
    <row r="3">
      <c r="A3" s="3" t="inlineStr">
        <is>
          <t>Pasture Hay</t>
        </is>
      </c>
      <c r="B3" s="3" t="inlineStr">
        <is>
          <t>Riverina Hay Co, Wagga Wagga</t>
        </is>
      </c>
      <c r="C3" s="4" t="inlineStr">
        <is>
          <t>05/02/2026</t>
        </is>
      </c>
      <c r="D3" s="5" t="n">
        <v>40</v>
      </c>
      <c r="E3" s="6" t="n">
        <v>210</v>
      </c>
      <c r="F3" s="7">
        <f>D3*E3</f>
        <v/>
      </c>
      <c r="G3" s="5" t="n">
        <v>8</v>
      </c>
      <c r="H3" s="5" t="n">
        <v>6</v>
      </c>
      <c r="I3" s="8">
        <f>IFERROR(G3/H3,0)</f>
        <v/>
      </c>
      <c r="J3" s="5" t="n">
        <v>2</v>
      </c>
      <c r="K3" s="9">
        <f>IF(I3&lt;2,"Reorder Now",IF(I3&lt;4,"Monitor","OK"))</f>
        <v/>
      </c>
    </row>
    <row r="4">
      <c r="A4" s="10" t="inlineStr">
        <is>
          <t>Lucerne Hay</t>
        </is>
      </c>
      <c r="B4" s="10" t="inlineStr">
        <is>
          <t>Southern Downs Fodder, Toowoomba</t>
        </is>
      </c>
      <c r="C4" s="11" t="inlineStr">
        <is>
          <t>12/02/2026</t>
        </is>
      </c>
      <c r="D4" s="5" t="n">
        <v>25</v>
      </c>
      <c r="E4" s="6" t="n">
        <v>320</v>
      </c>
      <c r="F4" s="12">
        <f>D4*E4</f>
        <v/>
      </c>
      <c r="G4" s="5" t="n">
        <v>10</v>
      </c>
      <c r="H4" s="5" t="n">
        <v>4</v>
      </c>
      <c r="I4" s="13">
        <f>IFERROR(G4/H4,0)</f>
        <v/>
      </c>
      <c r="J4" s="5" t="n">
        <v>4</v>
      </c>
      <c r="K4" s="14">
        <f>IF(I4&lt;2,"Reorder Now",IF(I4&lt;4,"Monitor","OK"))</f>
        <v/>
      </c>
    </row>
    <row r="5">
      <c r="A5" s="3" t="inlineStr">
        <is>
          <t>Oaten Hay</t>
        </is>
      </c>
      <c r="B5" s="3" t="inlineStr">
        <is>
          <t>Wimmera Fodder Supplies, Horsham</t>
        </is>
      </c>
      <c r="C5" s="4" t="inlineStr">
        <is>
          <t>18/02/2026</t>
        </is>
      </c>
      <c r="D5" s="5" t="n">
        <v>30</v>
      </c>
      <c r="E5" s="6" t="n">
        <v>260</v>
      </c>
      <c r="F5" s="7">
        <f>D5*E5</f>
        <v/>
      </c>
      <c r="G5" s="5" t="n">
        <v>6</v>
      </c>
      <c r="H5" s="5" t="n">
        <v>5</v>
      </c>
      <c r="I5" s="8">
        <f>IFERROR(G5/H5,0)</f>
        <v/>
      </c>
      <c r="J5" s="5" t="n">
        <v>3</v>
      </c>
      <c r="K5" s="9">
        <f>IF(I5&lt;2,"Reorder Now",IF(I5&lt;4,"Monitor","OK"))</f>
        <v/>
      </c>
    </row>
    <row r="6">
      <c r="A6" s="10" t="inlineStr">
        <is>
          <t>Barley Grain</t>
        </is>
      </c>
      <c r="B6" s="10" t="inlineStr">
        <is>
          <t>Mallee Grain Traders, Mildura</t>
        </is>
      </c>
      <c r="C6" s="11" t="inlineStr">
        <is>
          <t>22/02/2026</t>
        </is>
      </c>
      <c r="D6" s="5" t="n">
        <v>20</v>
      </c>
      <c r="E6" s="6" t="n">
        <v>340</v>
      </c>
      <c r="F6" s="12">
        <f>D6*E6</f>
        <v/>
      </c>
      <c r="G6" s="5" t="n">
        <v>4</v>
      </c>
      <c r="H6" s="5" t="n">
        <v>5</v>
      </c>
      <c r="I6" s="13">
        <f>IFERROR(G6/H6,0)</f>
        <v/>
      </c>
      <c r="J6" s="5" t="n">
        <v>2</v>
      </c>
      <c r="K6" s="14">
        <f>IF(I6&lt;2,"Reorder Now",IF(I6&lt;4,"Monitor","OK"))</f>
        <v/>
      </c>
    </row>
    <row r="7">
      <c r="A7" s="3" t="inlineStr">
        <is>
          <t>Wheat Grain</t>
        </is>
      </c>
      <c r="B7" s="3" t="inlineStr">
        <is>
          <t>Central West Grain Co, Dubbo</t>
        </is>
      </c>
      <c r="C7" s="4" t="inlineStr">
        <is>
          <t>01/03/2026</t>
        </is>
      </c>
      <c r="D7" s="5" t="n">
        <v>18</v>
      </c>
      <c r="E7" s="6" t="n">
        <v>355</v>
      </c>
      <c r="F7" s="7">
        <f>D7*E7</f>
        <v/>
      </c>
      <c r="G7" s="5" t="n">
        <v>3</v>
      </c>
      <c r="H7" s="5" t="n">
        <v>4</v>
      </c>
      <c r="I7" s="8">
        <f>IFERROR(G7/H7,0)</f>
        <v/>
      </c>
      <c r="J7" s="5" t="n">
        <v>2</v>
      </c>
      <c r="K7" s="9">
        <f>IF(I7&lt;2,"Reorder Now",IF(I7&lt;4,"Monitor","OK"))</f>
        <v/>
      </c>
    </row>
    <row r="8">
      <c r="A8" s="10" t="inlineStr">
        <is>
          <t>Silage (Maize)</t>
        </is>
      </c>
      <c r="B8" s="10" t="inlineStr">
        <is>
          <t>Gippsland Silage Solutions, Sale</t>
        </is>
      </c>
      <c r="C8" s="11" t="inlineStr">
        <is>
          <t>10/03/2026</t>
        </is>
      </c>
      <c r="D8" s="5" t="n">
        <v>35</v>
      </c>
      <c r="E8" s="6" t="n">
        <v>150</v>
      </c>
      <c r="F8" s="12">
        <f>D8*E8</f>
        <v/>
      </c>
      <c r="G8" s="5" t="n">
        <v>12</v>
      </c>
      <c r="H8" s="5" t="n">
        <v>7</v>
      </c>
      <c r="I8" s="13">
        <f>IFERROR(G8/H8,0)</f>
        <v/>
      </c>
      <c r="J8" s="5" t="n">
        <v>5</v>
      </c>
      <c r="K8" s="14">
        <f>IF(I8&lt;2,"Reorder Now",IF(I8&lt;4,"Monitor","OK"))</f>
        <v/>
      </c>
    </row>
    <row r="9">
      <c r="A9" s="3" t="inlineStr">
        <is>
          <t>Cottonseed Meal</t>
        </is>
      </c>
      <c r="B9" s="3" t="inlineStr">
        <is>
          <t>Namoi Valley Feeds, Narrabri</t>
        </is>
      </c>
      <c r="C9" s="4" t="inlineStr">
        <is>
          <t>15/03/2026</t>
        </is>
      </c>
      <c r="D9" s="5" t="n">
        <v>12</v>
      </c>
      <c r="E9" s="6" t="n">
        <v>480</v>
      </c>
      <c r="F9" s="7">
        <f>D9*E9</f>
        <v/>
      </c>
      <c r="G9" s="5" t="n">
        <v>2</v>
      </c>
      <c r="H9" s="5" t="n">
        <v>2</v>
      </c>
      <c r="I9" s="8">
        <f>IFERROR(G9/H9,0)</f>
        <v/>
      </c>
      <c r="J9" s="5" t="n">
        <v>2</v>
      </c>
      <c r="K9" s="9">
        <f>IF(I9&lt;2,"Reorder Now",IF(I9&lt;4,"Monitor","OK"))</f>
        <v/>
      </c>
    </row>
    <row r="10">
      <c r="A10" s="10" t="inlineStr">
        <is>
          <t>Molasses</t>
        </is>
      </c>
      <c r="B10" s="10" t="inlineStr">
        <is>
          <t>Northern Rivers Stockfeed, Lismore</t>
        </is>
      </c>
      <c r="C10" s="11" t="inlineStr">
        <is>
          <t>20/03/2026</t>
        </is>
      </c>
      <c r="D10" s="5" t="n">
        <v>6</v>
      </c>
      <c r="E10" s="6" t="n">
        <v>620</v>
      </c>
      <c r="F10" s="12">
        <f>D10*E10</f>
        <v/>
      </c>
      <c r="G10" s="5" t="n">
        <v>1</v>
      </c>
      <c r="H10" s="5" t="n">
        <v>1</v>
      </c>
      <c r="I10" s="13">
        <f>IFERROR(G10/H10,0)</f>
        <v/>
      </c>
      <c r="J10" s="5" t="n">
        <v>1</v>
      </c>
      <c r="K10" s="14">
        <f>IF(I10&lt;2,"Reorder Now",IF(I10&lt;4,"Monitor","OK"))</f>
        <v/>
      </c>
    </row>
    <row r="11">
      <c r="A11" s="3" t="inlineStr">
        <is>
          <t>Straw (Wheaten)</t>
        </is>
      </c>
      <c r="B11" s="3" t="inlineStr">
        <is>
          <t>Liverpool Plains Fodder, Gunnedah</t>
        </is>
      </c>
      <c r="C11" s="4" t="inlineStr">
        <is>
          <t>25/03/2026</t>
        </is>
      </c>
      <c r="D11" s="5" t="n">
        <v>15</v>
      </c>
      <c r="E11" s="6" t="n">
        <v>120</v>
      </c>
      <c r="F11" s="7">
        <f>D11*E11</f>
        <v/>
      </c>
      <c r="G11" s="5" t="n">
        <v>5</v>
      </c>
      <c r="H11" s="5" t="n">
        <v>3</v>
      </c>
      <c r="I11" s="8">
        <f>IFERROR(G11/H11,0)</f>
        <v/>
      </c>
      <c r="J11" s="5" t="n">
        <v>3</v>
      </c>
      <c r="K11" s="9">
        <f>IF(I11&lt;2,"Reorder Now",IF(I11&lt;4,"Monitor","OK"))</f>
        <v/>
      </c>
    </row>
    <row r="12">
      <c r="A12" s="10" t="inlineStr">
        <is>
          <t>Mineral Supplement</t>
        </is>
      </c>
      <c r="B12" s="10" t="inlineStr">
        <is>
          <t>AgriBoost Nutrition, Tamworth</t>
        </is>
      </c>
      <c r="C12" s="11" t="inlineStr">
        <is>
          <t>28/03/2026</t>
        </is>
      </c>
      <c r="D12" s="5" t="n">
        <v>4</v>
      </c>
      <c r="E12" s="6" t="n">
        <v>890</v>
      </c>
      <c r="F12" s="12">
        <f>D12*E12</f>
        <v/>
      </c>
      <c r="G12" s="5" t="n">
        <v>1</v>
      </c>
      <c r="H12" s="5" t="n">
        <v>0.5</v>
      </c>
      <c r="I12" s="13">
        <f>IFERROR(G12/H12,0)</f>
        <v/>
      </c>
      <c r="J12" s="5" t="n">
        <v>1</v>
      </c>
      <c r="K12" s="14">
        <f>IF(I12&lt;2,"Reorder Now",IF(I12&lt;4,"Monitor","OK"))</f>
        <v/>
      </c>
    </row>
    <row r="13">
      <c r="A13" s="15" t="inlineStr">
        <is>
          <t>TOTAL</t>
        </is>
      </c>
      <c r="B13" s="15" t="n"/>
      <c r="C13" s="15" t="n"/>
      <c r="D13" s="15">
        <f>SUM(D3:D12)</f>
        <v/>
      </c>
      <c r="E13" s="15" t="n"/>
      <c r="F13" s="16">
        <f>SUM(F3:F12)</f>
        <v/>
      </c>
      <c r="G13" s="15">
        <f>SUM(G3:G12)</f>
        <v/>
      </c>
      <c r="H13" s="15" t="n"/>
      <c r="I13" s="17">
        <f>IFERROR(AVERAGE(I3:I12),0)</f>
        <v/>
      </c>
      <c r="J13" s="15" t="n"/>
      <c r="K13" s="15" t="n"/>
    </row>
  </sheetData>
  <mergeCells count="1">
    <mergeCell ref="A1:K1"/>
  </mergeCells>
  <conditionalFormatting sqref="K3:K12">
    <cfRule type="expression" priority="1" dxfId="0" stopIfTrue="1">
      <formula>K3="Reorder Now"</formula>
    </cfRule>
    <cfRule type="expression" priority="2" dxfId="1" stopIfTrue="1">
      <formula>K3="OK"</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3"/>
  <sheetViews>
    <sheetView workbookViewId="0">
      <pane ySplit="2" topLeftCell="A3" activePane="bottomLeft" state="frozen"/>
      <selection pane="bottomLeft" activeCell="A1" sqref="A1"/>
    </sheetView>
  </sheetViews>
  <sheetFormatPr baseColWidth="8" defaultRowHeight="15"/>
  <cols>
    <col width="18" customWidth="1" min="1" max="1"/>
    <col width="15" customWidth="1" min="2" max="2"/>
    <col width="22" customWidth="1" min="3" max="3"/>
    <col width="20" customWidth="1" min="4" max="4"/>
    <col width="20" customWidth="1" min="5" max="5"/>
    <col width="20" customWidth="1" min="6" max="6"/>
    <col width="18" customWidth="1" min="7" max="7"/>
    <col width="20" customWidth="1" min="8" max="8"/>
    <col width="20" customWidth="1" min="9" max="9"/>
  </cols>
  <sheetData>
    <row r="1" ht="26" customHeight="1">
      <c r="A1" s="1" t="inlineStr">
        <is>
          <t>Livestock Feed Requirements &amp; Monthly Cost Estimate</t>
        </is>
      </c>
    </row>
    <row r="2">
      <c r="A2" s="2" t="inlineStr">
        <is>
          <t>Livestock Group</t>
        </is>
      </c>
      <c r="B2" s="2" t="inlineStr">
        <is>
          <t>Number of Head</t>
        </is>
      </c>
      <c r="C2" s="2" t="inlineStr">
        <is>
          <t>Daily Intake per Head (kg)</t>
        </is>
      </c>
      <c r="D2" s="2" t="inlineStr">
        <is>
          <t>Total Daily Intake (kg)</t>
        </is>
      </c>
      <c r="E2" s="2" t="inlineStr">
        <is>
          <t>Total Monthly Intake (t)</t>
        </is>
      </c>
      <c r="F2" s="2" t="inlineStr">
        <is>
          <t>Primary Feed Type</t>
        </is>
      </c>
      <c r="G2" s="2" t="inlineStr">
        <is>
          <t>Cost per Tonne ($)</t>
        </is>
      </c>
      <c r="H2" s="2" t="inlineStr">
        <is>
          <t>Monthly Feed Cost ($)</t>
        </is>
      </c>
      <c r="I2" s="2" t="inlineStr">
        <is>
          <t>Annual Feed Cost ($)</t>
        </is>
      </c>
    </row>
    <row r="3">
      <c r="A3" s="3" t="inlineStr">
        <is>
          <t>Breeding Cows</t>
        </is>
      </c>
      <c r="B3" s="5" t="n">
        <v>120</v>
      </c>
      <c r="C3" s="5" t="n">
        <v>11</v>
      </c>
      <c r="D3" s="18">
        <f>B3*C3</f>
        <v/>
      </c>
      <c r="E3" s="19">
        <f>D3*30/1000</f>
        <v/>
      </c>
      <c r="F3" s="5" t="inlineStr">
        <is>
          <t>Pasture Hay</t>
        </is>
      </c>
      <c r="G3" s="7">
        <f>IFERROR(VLOOKUP(F3,'Feed Budget'!A:E,5,FALSE),0)</f>
        <v/>
      </c>
      <c r="H3" s="7">
        <f>E3*G3</f>
        <v/>
      </c>
      <c r="I3" s="7">
        <f>H3*12</f>
        <v/>
      </c>
    </row>
    <row r="4">
      <c r="A4" s="10" t="inlineStr">
        <is>
          <t>Weaner Steers</t>
        </is>
      </c>
      <c r="B4" s="5" t="n">
        <v>60</v>
      </c>
      <c r="C4" s="5" t="n">
        <v>7</v>
      </c>
      <c r="D4" s="20">
        <f>B4*C4</f>
        <v/>
      </c>
      <c r="E4" s="21">
        <f>D4*30/1000</f>
        <v/>
      </c>
      <c r="F4" s="5" t="inlineStr">
        <is>
          <t>Oaten Hay</t>
        </is>
      </c>
      <c r="G4" s="12">
        <f>IFERROR(VLOOKUP(F4,'Feed Budget'!A:E,5,FALSE),0)</f>
        <v/>
      </c>
      <c r="H4" s="12">
        <f>E4*G4</f>
        <v/>
      </c>
      <c r="I4" s="12">
        <f>H4*12</f>
        <v/>
      </c>
    </row>
    <row r="5">
      <c r="A5" s="3" t="inlineStr">
        <is>
          <t>Merino Ewes</t>
        </is>
      </c>
      <c r="B5" s="5" t="n">
        <v>300</v>
      </c>
      <c r="C5" s="5" t="n">
        <v>2.5</v>
      </c>
      <c r="D5" s="18">
        <f>B5*C5</f>
        <v/>
      </c>
      <c r="E5" s="19">
        <f>D5*30/1000</f>
        <v/>
      </c>
      <c r="F5" s="5" t="inlineStr">
        <is>
          <t>Pasture Hay</t>
        </is>
      </c>
      <c r="G5" s="7">
        <f>IFERROR(VLOOKUP(F5,'Feed Budget'!A:E,5,FALSE),0)</f>
        <v/>
      </c>
      <c r="H5" s="7">
        <f>E5*G5</f>
        <v/>
      </c>
      <c r="I5" s="7">
        <f>H5*12</f>
        <v/>
      </c>
    </row>
    <row r="6">
      <c r="A6" s="10" t="inlineStr">
        <is>
          <t>Dairy Cows</t>
        </is>
      </c>
      <c r="B6" s="5" t="n">
        <v>80</v>
      </c>
      <c r="C6" s="5" t="n">
        <v>18</v>
      </c>
      <c r="D6" s="20">
        <f>B6*C6</f>
        <v/>
      </c>
      <c r="E6" s="21">
        <f>D6*30/1000</f>
        <v/>
      </c>
      <c r="F6" s="5" t="inlineStr">
        <is>
          <t>Lucerne Hay</t>
        </is>
      </c>
      <c r="G6" s="12">
        <f>IFERROR(VLOOKUP(F6,'Feed Budget'!A:E,5,FALSE),0)</f>
        <v/>
      </c>
      <c r="H6" s="12">
        <f>E6*G6</f>
        <v/>
      </c>
      <c r="I6" s="12">
        <f>H6*12</f>
        <v/>
      </c>
    </row>
    <row r="7">
      <c r="A7" s="3" t="inlineStr">
        <is>
          <t>Angus Bulls</t>
        </is>
      </c>
      <c r="B7" s="5" t="n">
        <v>10</v>
      </c>
      <c r="C7" s="5" t="n">
        <v>13</v>
      </c>
      <c r="D7" s="18">
        <f>B7*C7</f>
        <v/>
      </c>
      <c r="E7" s="19">
        <f>D7*30/1000</f>
        <v/>
      </c>
      <c r="F7" s="5" t="inlineStr">
        <is>
          <t>Barley Grain</t>
        </is>
      </c>
      <c r="G7" s="7">
        <f>IFERROR(VLOOKUP(F7,'Feed Budget'!A:E,5,FALSE),0)</f>
        <v/>
      </c>
      <c r="H7" s="7">
        <f>E7*G7</f>
        <v/>
      </c>
      <c r="I7" s="7">
        <f>H7*12</f>
        <v/>
      </c>
    </row>
    <row r="8">
      <c r="A8" s="10" t="inlineStr">
        <is>
          <t>Lambs</t>
        </is>
      </c>
      <c r="B8" s="5" t="n">
        <v>150</v>
      </c>
      <c r="C8" s="5" t="n">
        <v>1.2</v>
      </c>
      <c r="D8" s="20">
        <f>B8*C8</f>
        <v/>
      </c>
      <c r="E8" s="21">
        <f>D8*30/1000</f>
        <v/>
      </c>
      <c r="F8" s="5" t="inlineStr">
        <is>
          <t>Lucerne Hay</t>
        </is>
      </c>
      <c r="G8" s="12">
        <f>IFERROR(VLOOKUP(F8,'Feed Budget'!A:E,5,FALSE),0)</f>
        <v/>
      </c>
      <c r="H8" s="12">
        <f>E8*G8</f>
        <v/>
      </c>
      <c r="I8" s="12">
        <f>H8*12</f>
        <v/>
      </c>
    </row>
    <row r="9">
      <c r="A9" s="3" t="inlineStr">
        <is>
          <t>Heifers</t>
        </is>
      </c>
      <c r="B9" s="5" t="n">
        <v>45</v>
      </c>
      <c r="C9" s="5" t="n">
        <v>9</v>
      </c>
      <c r="D9" s="18">
        <f>B9*C9</f>
        <v/>
      </c>
      <c r="E9" s="19">
        <f>D9*30/1000</f>
        <v/>
      </c>
      <c r="F9" s="5" t="inlineStr">
        <is>
          <t>Silage (Maize)</t>
        </is>
      </c>
      <c r="G9" s="7">
        <f>IFERROR(VLOOKUP(F9,'Feed Budget'!A:E,5,FALSE),0)</f>
        <v/>
      </c>
      <c r="H9" s="7">
        <f>E9*G9</f>
        <v/>
      </c>
      <c r="I9" s="7">
        <f>H9*12</f>
        <v/>
      </c>
    </row>
    <row r="10">
      <c r="A10" s="10" t="inlineStr">
        <is>
          <t>Rams</t>
        </is>
      </c>
      <c r="B10" s="5" t="n">
        <v>15</v>
      </c>
      <c r="C10" s="5" t="n">
        <v>2.8</v>
      </c>
      <c r="D10" s="20">
        <f>B10*C10</f>
        <v/>
      </c>
      <c r="E10" s="21">
        <f>D10*30/1000</f>
        <v/>
      </c>
      <c r="F10" s="5" t="inlineStr">
        <is>
          <t>Oaten Hay</t>
        </is>
      </c>
      <c r="G10" s="12">
        <f>IFERROR(VLOOKUP(F10,'Feed Budget'!A:E,5,FALSE),0)</f>
        <v/>
      </c>
      <c r="H10" s="12">
        <f>E10*G10</f>
        <v/>
      </c>
      <c r="I10" s="12">
        <f>H10*12</f>
        <v/>
      </c>
    </row>
    <row r="11">
      <c r="A11" s="3" t="inlineStr">
        <is>
          <t>Wethers</t>
        </is>
      </c>
      <c r="B11" s="5" t="n">
        <v>90</v>
      </c>
      <c r="C11" s="5" t="n">
        <v>2.2</v>
      </c>
      <c r="D11" s="18">
        <f>B11*C11</f>
        <v/>
      </c>
      <c r="E11" s="19">
        <f>D11*30/1000</f>
        <v/>
      </c>
      <c r="F11" s="5" t="inlineStr">
        <is>
          <t>Straw (Wheaten)</t>
        </is>
      </c>
      <c r="G11" s="7">
        <f>IFERROR(VLOOKUP(F11,'Feed Budget'!A:E,5,FALSE),0)</f>
        <v/>
      </c>
      <c r="H11" s="7">
        <f>E11*G11</f>
        <v/>
      </c>
      <c r="I11" s="7">
        <f>H11*12</f>
        <v/>
      </c>
    </row>
    <row r="12">
      <c r="A12" s="10" t="inlineStr">
        <is>
          <t>Calves</t>
        </is>
      </c>
      <c r="B12" s="5" t="n">
        <v>55</v>
      </c>
      <c r="C12" s="5" t="n">
        <v>4</v>
      </c>
      <c r="D12" s="20">
        <f>B12*C12</f>
        <v/>
      </c>
      <c r="E12" s="21">
        <f>D12*30/1000</f>
        <v/>
      </c>
      <c r="F12" s="5" t="inlineStr">
        <is>
          <t>Wheat Grain</t>
        </is>
      </c>
      <c r="G12" s="12">
        <f>IFERROR(VLOOKUP(F12,'Feed Budget'!A:E,5,FALSE),0)</f>
        <v/>
      </c>
      <c r="H12" s="12">
        <f>E12*G12</f>
        <v/>
      </c>
      <c r="I12" s="12">
        <f>H12*12</f>
        <v/>
      </c>
    </row>
    <row r="13">
      <c r="A13" s="15" t="inlineStr">
        <is>
          <t>TOTAL</t>
        </is>
      </c>
      <c r="B13" s="15">
        <f>SUM(B3:B12)</f>
        <v/>
      </c>
      <c r="C13" s="15" t="n"/>
      <c r="D13" s="22">
        <f>SUM(D3:D12)</f>
        <v/>
      </c>
      <c r="E13" s="23">
        <f>SUM(E3:E12)</f>
        <v/>
      </c>
      <c r="F13" s="15" t="n"/>
      <c r="G13" s="15" t="n"/>
      <c r="H13" s="16">
        <f>SUM(H3:H12)</f>
        <v/>
      </c>
      <c r="I13" s="16">
        <f>SUM(I3:I12)</f>
        <v/>
      </c>
    </row>
  </sheetData>
  <mergeCells count="1">
    <mergeCell ref="A1:I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32" customWidth="1" min="1" max="1"/>
    <col width="20" customWidth="1" min="2" max="2"/>
    <col width="14" customWidth="1" min="3" max="3"/>
    <col width="14" customWidth="1" min="4" max="4"/>
    <col width="14" customWidth="1" min="5" max="5"/>
    <col width="14" customWidth="1" min="6" max="6"/>
  </cols>
  <sheetData>
    <row r="1" ht="26" customHeight="1">
      <c r="A1" s="1" t="inlineStr">
        <is>
          <t>Feed Budget Dashboard — 2026</t>
        </is>
      </c>
    </row>
    <row r="2"/>
    <row r="3">
      <c r="A3" s="24" t="inlineStr">
        <is>
          <t>Key Metrics</t>
        </is>
      </c>
    </row>
    <row r="4">
      <c r="A4" s="26" t="inlineStr">
        <is>
          <t>Total Feed Purchased (t)</t>
        </is>
      </c>
      <c r="B4" s="27">
        <f>'Feed Budget'!D13</f>
        <v/>
      </c>
    </row>
    <row r="5">
      <c r="A5" s="28" t="inlineStr">
        <is>
          <t>Total Feed Spend ($)</t>
        </is>
      </c>
      <c r="B5" s="29">
        <f>'Feed Budget'!F13</f>
        <v/>
      </c>
    </row>
    <row r="6">
      <c r="A6" s="26" t="inlineStr">
        <is>
          <t>Average Months Supply Remaining</t>
        </is>
      </c>
      <c r="B6" s="30">
        <f>'Feed Budget'!I13</f>
        <v/>
      </c>
    </row>
    <row r="7">
      <c r="A7" s="28" t="inlineStr">
        <is>
          <t>Feed Types Needing Reorder</t>
        </is>
      </c>
      <c r="B7" s="31">
        <f>COUNTIF('Feed Budget'!K3:K12,"Reorder Now")</f>
        <v/>
      </c>
    </row>
    <row r="8">
      <c r="A8" s="26" t="inlineStr">
        <is>
          <t>Total Annual Livestock Feed Cost ($)</t>
        </is>
      </c>
      <c r="B8" s="32">
        <f>'Livestock Feed Needs'!I13</f>
        <v/>
      </c>
    </row>
    <row r="9">
      <c r="A9" s="28" t="inlineStr">
        <is>
          <t>Total Head of Livestock</t>
        </is>
      </c>
      <c r="B9" s="33">
        <f>'Livestock Feed Needs'!B13</f>
        <v/>
      </c>
    </row>
  </sheetData>
  <mergeCells count="2">
    <mergeCell ref="A1:F1"/>
    <mergeCell ref="A3:B3"/>
  </mergeCells>
  <conditionalFormatting sqref="B7">
    <cfRule type="expression" priority="1" dxfId="0" stopIfTrue="1">
      <formula>B7&gt;0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4" customWidth="1" min="1" max="1"/>
    <col width="90" customWidth="1" min="2" max="2"/>
  </cols>
  <sheetData>
    <row r="1" ht="26" customHeight="1">
      <c r="A1" s="1" t="inlineStr">
        <is>
          <t>How to Use This Hay &amp; Feed Budget Workbook</t>
        </is>
      </c>
    </row>
    <row r="2"/>
    <row r="3">
      <c r="A3" s="2" t="inlineStr">
        <is>
          <t>Sheet</t>
        </is>
      </c>
      <c r="B3" s="2" t="inlineStr">
        <is>
          <t>Purpose</t>
        </is>
      </c>
    </row>
    <row r="4" ht="60" customHeight="1">
      <c r="A4" s="34" t="inlineStr">
        <is>
          <t>Feed Budget</t>
        </is>
      </c>
      <c r="B4" s="35" t="inlineStr">
        <is>
          <t>Records each feed type purchased (hay, grain, silage, supplements), supplier, purchase date, quantity, unit cost and stock on hand. Yellow cells are editable inputs. Total Cost, Months Supply Remaining and Status are calculated automatically. Status flags feed types that need reordering soon (less than 2 months supply).</t>
        </is>
      </c>
    </row>
    <row r="5" ht="60" customHeight="1">
      <c r="A5" s="36" t="inlineStr">
        <is>
          <t>Livestock Feed Needs</t>
        </is>
      </c>
      <c r="B5" s="37" t="inlineStr">
        <is>
          <t>Estimates feed requirements for each livestock group based on head count and daily intake per head. Looks up the current cost per tonne from the Feed Budget sheet using VLOOKUP and calculates monthly and annual feed costs. Yellow cells are editable inputs.</t>
        </is>
      </c>
    </row>
    <row r="6" ht="60" customHeight="1">
      <c r="A6" s="34" t="inlineStr">
        <is>
          <t>Dashboard</t>
        </is>
      </c>
      <c r="B6" s="35" t="inlineStr">
        <is>
          <t>Summarises key metrics such as total feed spend, average months of supply remaining, and the number of feed types needing reorder. Includes a bar chart of cost by feed type and a pie chart of monthly feed cost by livestock group.</t>
        </is>
      </c>
    </row>
    <row r="7" ht="60" customHeight="1">
      <c r="A7" s="36" t="inlineStr">
        <is>
          <t>Instructions</t>
        </is>
      </c>
      <c r="B7" s="37" t="inlineStr">
        <is>
          <t>This sheet. A quick reference guide explaining the purpose of each tab and how the formulas work.</t>
        </is>
      </c>
    </row>
    <row r="8"/>
    <row r="9"/>
    <row r="10">
      <c r="A10" s="38" t="inlineStr">
        <is>
          <t>General Notes</t>
        </is>
      </c>
    </row>
    <row r="11" ht="28" customHeight="1">
      <c r="A11" s="39" t="inlineStr">
        <is>
          <t>• All costs are shown in Australian dollars (AUD) including GST where applicable.</t>
        </is>
      </c>
    </row>
    <row r="12" ht="28" customHeight="1">
      <c r="A12" s="40" t="inlineStr">
        <is>
          <t>• Dates are shown in Australian format (DD/MM/YYYY).</t>
        </is>
      </c>
    </row>
    <row r="13" ht="28" customHeight="1">
      <c r="A13" s="39" t="inlineStr">
        <is>
          <t>• Update yellow input cells with your own purchase and livestock data — all totals and charts will recalculate automatically.</t>
        </is>
      </c>
    </row>
    <row r="14" ht="28" customHeight="1">
      <c r="A14" s="40" t="inlineStr">
        <is>
          <t>• Review the Status column on the Feed Budget sheet regularly and reorder stock before it runs low.</t>
        </is>
      </c>
    </row>
    <row r="15" ht="28" customHeight="1">
      <c r="A15" s="39" t="inlineStr">
        <is>
          <t>• Consider seasonal pasture growth and supplementary feeding needs when adjusting monthly consumption figures.</t>
        </is>
      </c>
    </row>
  </sheetData>
  <mergeCells count="7">
    <mergeCell ref="A1:B1"/>
    <mergeCell ref="A10:B10"/>
    <mergeCell ref="A11:B11"/>
    <mergeCell ref="A12:B12"/>
    <mergeCell ref="A13:B13"/>
    <mergeCell ref="A14:B14"/>
    <mergeCell ref="A15:B1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2026-07-17T10:01:19Z</dcterms:created>
  <dcterms:modified xmlns:dcterms="http://purl.org/dc/terms/" xmlns:xsi="http://www.w3.org/2001/XMLSchema-instance" xsi:type="dcterms:W3CDTF">2026-07-17T10:01:19Z</dcterms:modified>
</cp:coreProperties>
</file>