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ance Regist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List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'Attendance Register'!$A$1:$T$15</definedName>
    <definedName name="_xlnm.Print_Area" localSheetId="1">'Dashboard'!$A$1:$X$37</definedName>
    <definedName name="_xlnm.Print_Area" localSheetId="2">'Lists'!$A$1:$K$13</definedName>
    <definedName name="_xlnm.Print_Area" localSheetId="3">'Instructions'!$A$1:$B$19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dddd"/>
    <numFmt numFmtId="166" formatCode="$#,##0.00"/>
    <numFmt numFmtId="167" formatCode="0.0%"/>
  </numFmts>
  <fonts count="9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475569"/>
      <sz val="10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FFFFFF"/>
      <sz val="10"/>
    </font>
    <font>
      <name val="Aptos Display"/>
      <b val="1"/>
      <color rgb="000F172A"/>
      <sz val="16"/>
    </font>
    <font>
      <name val="Aptos"/>
      <i val="1"/>
      <color rgb="00475569"/>
      <sz val="9"/>
    </font>
    <font>
      <name val="Aptos"/>
      <b val="1"/>
      <color rgb="000F172A"/>
      <sz val="10"/>
    </font>
  </fonts>
  <fills count="11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E0F2FE"/>
      </patternFill>
    </fill>
    <fill>
      <patternFill patternType="solid">
        <fgColor rgb="00DCFCE7"/>
      </patternFill>
    </fill>
    <fill>
      <patternFill patternType="solid">
        <fgColor rgb="00FEE2E2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8" fontId="4" fillId="5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2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2" fillId="0" borderId="0" pivotButton="0" quotePrefix="0" xfId="0"/>
    <xf numFmtId="0" fontId="5" fillId="3" borderId="1" applyAlignment="1" pivotButton="0" quotePrefix="0" xfId="0">
      <alignment horizontal="left" vertical="center" wrapText="1"/>
    </xf>
    <xf numFmtId="1" fontId="6" fillId="7" borderId="1" applyAlignment="1" pivotButton="0" quotePrefix="0" xfId="0">
      <alignment horizontal="center" vertical="center"/>
    </xf>
    <xf numFmtId="1" fontId="6" fillId="8" borderId="1" applyAlignment="1" pivotButton="0" quotePrefix="0" xfId="0">
      <alignment horizontal="center" vertical="center"/>
    </xf>
    <xf numFmtId="1" fontId="6" fillId="9" borderId="1" applyAlignment="1" pivotButton="0" quotePrefix="0" xfId="0">
      <alignment horizontal="center" vertical="center"/>
    </xf>
    <xf numFmtId="167" fontId="6" fillId="8" borderId="1" applyAlignment="1" pivotButton="0" quotePrefix="0" xfId="0">
      <alignment horizontal="center" vertical="center"/>
    </xf>
    <xf numFmtId="166" fontId="6" fillId="7" borderId="1" applyAlignment="1" pivotButton="0" quotePrefix="0" xfId="0">
      <alignment horizontal="center" vertical="center"/>
    </xf>
    <xf numFmtId="166" fontId="6" fillId="8" borderId="1" applyAlignment="1" pivotButton="0" quotePrefix="0" xfId="0">
      <alignment horizontal="center" vertical="center"/>
    </xf>
    <xf numFmtId="166" fontId="6" fillId="9" borderId="1" applyAlignment="1" pivotButton="0" quotePrefix="0" xfId="0">
      <alignment horizontal="center" vertical="center"/>
    </xf>
    <xf numFmtId="0" fontId="5" fillId="10" borderId="1" applyAlignment="1" pivotButton="0" quotePrefix="0" xfId="0">
      <alignment horizontal="left" vertical="center" wrapText="1"/>
    </xf>
    <xf numFmtId="2" fontId="6" fillId="7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left" vertical="center" wrapText="1"/>
    </xf>
    <xf numFmtId="0" fontId="8" fillId="6" borderId="1" applyAlignment="1" pivotButton="0" quotePrefix="0" xfId="0">
      <alignment horizontal="left" vertical="center" wrapText="1"/>
    </xf>
    <xf numFmtId="0" fontId="5" fillId="10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 shrinkToFit="1"/>
    </xf>
    <xf numFmtId="3" fontId="4" fillId="4" borderId="1" applyAlignment="1" pivotButton="0" quotePrefix="0" xfId="0">
      <alignment horizontal="center" vertical="center"/>
    </xf>
    <xf numFmtId="10" fontId="4" fillId="4" borderId="1" applyAlignment="1" pivotButton="0" quotePrefix="0" xfId="0">
      <alignment horizontal="center" vertical="center"/>
    </xf>
    <xf numFmtId="3" fontId="4" fillId="6" borderId="1" applyAlignment="1" pivotButton="0" quotePrefix="0" xfId="0">
      <alignment horizontal="center" vertical="center"/>
    </xf>
    <xf numFmtId="10" fontId="4" fillId="6" borderId="1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1" fontId="6" fillId="7" borderId="1" applyAlignment="1" pivotButton="0" quotePrefix="0" xfId="0">
      <alignment horizontal="center" vertical="center" wrapText="1"/>
    </xf>
    <xf numFmtId="1" fontId="6" fillId="8" borderId="1" applyAlignment="1" pivotButton="0" quotePrefix="0" xfId="0">
      <alignment horizontal="center" vertical="center" wrapText="1"/>
    </xf>
    <xf numFmtId="1" fontId="6" fillId="9" borderId="1" applyAlignment="1" pivotButton="0" quotePrefix="0" xfId="0">
      <alignment horizontal="center" vertical="center" wrapText="1"/>
    </xf>
    <xf numFmtId="10" fontId="6" fillId="8" borderId="1" applyAlignment="1" pivotButton="0" quotePrefix="0" xfId="0">
      <alignment horizontal="center" vertical="center" wrapText="1"/>
    </xf>
    <xf numFmtId="166" fontId="6" fillId="7" borderId="1" applyAlignment="1" pivotButton="0" quotePrefix="0" xfId="0">
      <alignment horizontal="center" vertical="center" wrapText="1"/>
    </xf>
    <xf numFmtId="166" fontId="6" fillId="8" borderId="1" applyAlignment="1" pivotButton="0" quotePrefix="0" xfId="0">
      <alignment horizontal="center" vertical="center" wrapText="1"/>
    </xf>
    <xf numFmtId="166" fontId="6" fillId="9" borderId="1" applyAlignment="1" pivotButton="0" quotePrefix="0" xfId="0">
      <alignment horizontal="center" vertical="center" wrapText="1"/>
    </xf>
    <xf numFmtId="0" fontId="5" fillId="10" borderId="1" applyAlignment="1" pivotButton="0" quotePrefix="0" xfId="0">
      <alignment horizontal="left" vertical="center" wrapText="1"/>
    </xf>
    <xf numFmtId="2" fontId="6" fillId="7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0" fontId="4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10" fontId="4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 shrinkToFit="1"/>
    </xf>
    <xf numFmtId="10" fontId="4" fillId="5" borderId="1" applyAlignment="1" pivotButton="0" quotePrefix="0" xfId="0">
      <alignment horizontal="center" vertical="center"/>
    </xf>
    <xf numFmtId="0" fontId="8" fillId="4" borderId="1" applyAlignment="1" pivotButton="0" quotePrefix="0" xfId="0">
      <alignment horizontal="left" vertical="center" wrapText="1"/>
    </xf>
    <xf numFmtId="0" fontId="8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Attendance Status Mix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'Dashboard'!H16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'Dashboard'!$G$17:$G$20</f>
            </numRef>
          </cat>
          <val>
            <numRef>
              <f>'Dashboard'!$H$17:$H$20</f>
            </numRef>
          </val>
        </ser>
        <dLbls>
          <showPercent val="1"/>
        </dLbls>
        <firstSliceAng val="0"/>
        <holeSize val="55"/>
      </doughnutChart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Attendance Rate by Age Group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'Dashboard'!E16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'Dashboard'!$A$17:$A$23</f>
            </numRef>
          </cat>
          <val>
            <numRef>
              <f>'Dashboard'!$E$17:$E$23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Age Group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Attendance Rate</a:t>
                </a:r>
              </a:p>
            </rich>
          </tx>
        </title>
        <numFmt formatCode="0.00%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Outstanding Fees by Beach/Location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'Dashboard'!D27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'Dashboard'!$A$28:$A$37</f>
            </numRef>
          </cat>
          <val>
            <numRef>
              <f>'Dashboard'!$D$28:$D$37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Outstanding Fees (AUD)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Beach/Location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37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17</row>
      <rowOff>0</rowOff>
    </from>
    <ext cx="39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15</col>
      <colOff>0</colOff>
      <row>2</row>
      <rowOff>0</rowOff>
    </from>
    <ext cx="468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AttendanceTable" displayName="AttendanceTable" ref="A3:T103" headerRowCount="1">
  <autoFilter ref="A3:T103"/>
  <tableColumns count="20">
    <tableColumn id="1" name="Session ID"/>
    <tableColumn id="2" name="Session Date"/>
    <tableColumn id="3" name="Day"/>
    <tableColumn id="4" name="Beach/Location"/>
    <tableColumn id="5" name="Age Group"/>
    <tableColumn id="6" name="Nipper Name"/>
    <tableColumn id="7" name="Parent/Guardian"/>
    <tableColumn id="8" name="Emergency Contact"/>
    <tableColumn id="9" name="Attendance Status"/>
    <tableColumn id="10" name="Arrival Time"/>
    <tableColumn id="11" name="Departure Time"/>
    <tableColumn id="12" name="Hours Attended"/>
    <tableColumn id="13" name="Medical/Support Note"/>
    <tableColumn id="14" name="Fee Status"/>
    <tableColumn id="15" name="Session Fee (AUD)"/>
    <tableColumn id="16" name="Payment Amount (AUD)"/>
    <tableColumn id="17" name="Outstanding (AUD)"/>
    <tableColumn id="18" name="Attendance %"/>
    <tableColumn id="19" name="Follow-up Required"/>
    <tableColumn id="20" name="Coach 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103"/>
  <sheetViews>
    <sheetView showGridLines="0" zoomScale="55" zoomScaleNormal="5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3" customWidth="1" min="3" max="3"/>
    <col width="31" customWidth="1" min="4" max="4"/>
    <col width="12" customWidth="1" min="5" max="5"/>
    <col width="22" customWidth="1" min="6" max="6"/>
    <col width="23" customWidth="1" min="7" max="7"/>
    <col width="27" customWidth="1" min="8" max="8"/>
    <col width="18" customWidth="1" min="9" max="9"/>
    <col width="14" customWidth="1" min="10" max="10"/>
    <col width="15" customWidth="1" min="11" max="11"/>
    <col width="15" customWidth="1" min="12" max="12"/>
    <col width="31" customWidth="1" min="13" max="13"/>
    <col width="15" customWidth="1" min="14" max="14"/>
    <col width="17" customWidth="1" min="15" max="15"/>
    <col width="20" customWidth="1" min="16" max="16"/>
    <col width="18" customWidth="1" min="17" max="17"/>
    <col width="14" customWidth="1" min="18" max="18"/>
    <col width="19" customWidth="1" min="19" max="19"/>
    <col width="30" customWidth="1" min="20" max="20"/>
  </cols>
  <sheetData>
    <row r="1" ht="26" customHeight="1">
      <c r="A1" s="1" t="inlineStr">
        <is>
          <t>Nippers Attendance Register – 2026 Season</t>
        </is>
      </c>
    </row>
    <row r="2" ht="20" customHeight="1">
      <c r="A2" s="2" t="inlineStr">
        <is>
          <t>Junior surf lifesaving session attendance, welfare notes and fee tracking</t>
        </is>
      </c>
    </row>
    <row r="3" ht="32" customHeight="1">
      <c r="A3" s="39" t="inlineStr">
        <is>
          <t>Session ID</t>
        </is>
      </c>
      <c r="B3" s="39" t="inlineStr">
        <is>
          <t>Session Date</t>
        </is>
      </c>
      <c r="C3" s="39" t="inlineStr">
        <is>
          <t>Day</t>
        </is>
      </c>
      <c r="D3" s="39" t="inlineStr">
        <is>
          <t>Beach/Location</t>
        </is>
      </c>
      <c r="E3" s="39" t="inlineStr">
        <is>
          <t>Age Group</t>
        </is>
      </c>
      <c r="F3" s="39" t="inlineStr">
        <is>
          <t>Nipper Name</t>
        </is>
      </c>
      <c r="G3" s="39" t="inlineStr">
        <is>
          <t>Parent/Guardian</t>
        </is>
      </c>
      <c r="H3" s="39" t="inlineStr">
        <is>
          <t>Emergency Contact</t>
        </is>
      </c>
      <c r="I3" s="39" t="inlineStr">
        <is>
          <t>Attendance Status</t>
        </is>
      </c>
      <c r="J3" s="39" t="inlineStr">
        <is>
          <t>Arrival Time</t>
        </is>
      </c>
      <c r="K3" s="39" t="inlineStr">
        <is>
          <t>Departure Time</t>
        </is>
      </c>
      <c r="L3" s="39" t="inlineStr">
        <is>
          <t>Hours Attended</t>
        </is>
      </c>
      <c r="M3" s="39" t="inlineStr">
        <is>
          <t>Medical/Support Note</t>
        </is>
      </c>
      <c r="N3" s="39" t="inlineStr">
        <is>
          <t>Fee Status</t>
        </is>
      </c>
      <c r="O3" s="39" t="inlineStr">
        <is>
          <t>Session Fee (AUD)</t>
        </is>
      </c>
      <c r="P3" s="39" t="inlineStr">
        <is>
          <t>Payment Amount (AUD)</t>
        </is>
      </c>
      <c r="Q3" s="39" t="inlineStr">
        <is>
          <t>Outstanding (AUD)</t>
        </is>
      </c>
      <c r="R3" s="39" t="inlineStr">
        <is>
          <t>Attendance %</t>
        </is>
      </c>
      <c r="S3" s="39" t="inlineStr">
        <is>
          <t>Follow-up Required</t>
        </is>
      </c>
      <c r="T3" s="39" t="inlineStr">
        <is>
          <t>Coach Notes</t>
        </is>
      </c>
    </row>
    <row r="4" ht="28" customHeight="1">
      <c r="A4" s="4" t="inlineStr">
        <is>
          <t>NIP-2026-001</t>
        </is>
      </c>
      <c r="B4" s="5" t="n">
        <v>46054</v>
      </c>
      <c r="C4" s="6">
        <f>IF(B4="","",B4)</f>
        <v/>
      </c>
      <c r="D4" s="7" t="inlineStr">
        <is>
          <t>Manly Beach, Sydney</t>
        </is>
      </c>
      <c r="E4" s="4" t="inlineStr">
        <is>
          <t>U9</t>
        </is>
      </c>
      <c r="F4" s="7" t="inlineStr">
        <is>
          <t>Olivia Martin</t>
        </is>
      </c>
      <c r="G4" s="7" t="inlineStr">
        <is>
          <t>Emma Martin</t>
        </is>
      </c>
      <c r="H4" s="7" t="inlineStr">
        <is>
          <t>Emma Martin – 0412 345 601</t>
        </is>
      </c>
      <c r="I4" s="4" t="inlineStr">
        <is>
          <t>Present</t>
        </is>
      </c>
      <c r="J4" s="8" t="n">
        <v>0.375</v>
      </c>
      <c r="K4" s="8" t="n">
        <v>0.4583333333333333</v>
      </c>
      <c r="L4" s="40">
        <f>IF(OR(J4="",K4=""),"",IFERROR((K4-J4)*24,0))</f>
        <v/>
      </c>
      <c r="M4" s="7" t="inlineStr"/>
      <c r="N4" s="4" t="inlineStr">
        <is>
          <t>Paid</t>
        </is>
      </c>
      <c r="O4" s="10" t="n">
        <v>12</v>
      </c>
      <c r="P4" s="10" t="n">
        <v>12</v>
      </c>
      <c r="Q4" s="11">
        <f>IF(AND(O4="",P4=""),"",MAX(0,O4-P4))</f>
        <v/>
      </c>
      <c r="R4" s="41">
        <f>IF(F4="","",IFERROR(COUNTIF($F$4:F4,F4)/COUNTIF($F$4:$F$103,F4),0))</f>
        <v/>
      </c>
      <c r="S4" s="13">
        <f>IF(A4="","",IF(OR(I4="Absent",Q4&gt;0),"Yes","No"))</f>
        <v/>
      </c>
      <c r="T4" s="7" t="inlineStr">
        <is>
          <t>Strong beach awareness</t>
        </is>
      </c>
    </row>
    <row r="5" ht="28" customHeight="1">
      <c r="A5" s="4" t="inlineStr">
        <is>
          <t>NIP-2026-002</t>
        </is>
      </c>
      <c r="B5" s="5" t="n">
        <v>46054</v>
      </c>
      <c r="C5" s="14">
        <f>IF(B5="","",B5)</f>
        <v/>
      </c>
      <c r="D5" s="7" t="inlineStr">
        <is>
          <t>Brighton Beach, Melbourne</t>
        </is>
      </c>
      <c r="E5" s="4" t="inlineStr">
        <is>
          <t>U10</t>
        </is>
      </c>
      <c r="F5" s="7" t="inlineStr">
        <is>
          <t>Jack Williams</t>
        </is>
      </c>
      <c r="G5" s="7" t="inlineStr">
        <is>
          <t>Daniel Williams</t>
        </is>
      </c>
      <c r="H5" s="7" t="inlineStr">
        <is>
          <t>Daniel Williams – 0413 245 712</t>
        </is>
      </c>
      <c r="I5" s="4" t="inlineStr">
        <is>
          <t>Late</t>
        </is>
      </c>
      <c r="J5" s="8" t="n">
        <v>0.3888888888888889</v>
      </c>
      <c r="K5" s="8" t="n">
        <v>0.4583333333333333</v>
      </c>
      <c r="L5" s="42">
        <f>IF(OR(J5="",K5=""),"",IFERROR((K5-J5)*24,0))</f>
        <v/>
      </c>
      <c r="M5" s="7" t="inlineStr"/>
      <c r="N5" s="4" t="inlineStr">
        <is>
          <t>Part-paid</t>
        </is>
      </c>
      <c r="O5" s="10" t="n">
        <v>12</v>
      </c>
      <c r="P5" s="10" t="n">
        <v>6</v>
      </c>
      <c r="Q5" s="16">
        <f>IF(AND(O5="",P5=""),"",MAX(0,O5-P5))</f>
        <v/>
      </c>
      <c r="R5" s="43">
        <f>IF(F5="","",IFERROR(COUNTIF($F$4:F5,F5)/COUNTIF($F$4:$F$103,F5),0))</f>
        <v/>
      </c>
      <c r="S5" s="18">
        <f>IF(A5="","",IF(OR(I5="Absent",Q5&gt;0),"Yes","No"))</f>
        <v/>
      </c>
      <c r="T5" s="7" t="inlineStr">
        <is>
          <t>Arrived after board safety briefing</t>
        </is>
      </c>
    </row>
    <row r="6" ht="28" customHeight="1">
      <c r="A6" s="4" t="inlineStr">
        <is>
          <t>NIP-2026-003</t>
        </is>
      </c>
      <c r="B6" s="5" t="n">
        <v>46061</v>
      </c>
      <c r="C6" s="6">
        <f>IF(B6="","",B6)</f>
        <v/>
      </c>
      <c r="D6" s="7" t="inlineStr">
        <is>
          <t>Scarborough Beach, Perth</t>
        </is>
      </c>
      <c r="E6" s="4" t="inlineStr">
        <is>
          <t>U8</t>
        </is>
      </c>
      <c r="F6" s="7" t="inlineStr">
        <is>
          <t>Mia Thompson</t>
        </is>
      </c>
      <c r="G6" s="7" t="inlineStr">
        <is>
          <t>Sarah Thompson</t>
        </is>
      </c>
      <c r="H6" s="7" t="inlineStr">
        <is>
          <t>Sarah Thompson – 0414 356 823</t>
        </is>
      </c>
      <c r="I6" s="4" t="inlineStr">
        <is>
          <t>Absent</t>
        </is>
      </c>
      <c r="J6" s="8" t="n"/>
      <c r="K6" s="8" t="n"/>
      <c r="L6" s="40">
        <f>IF(OR(J6="",K6=""),"",IFERROR((K6-J6)*24,0))</f>
        <v/>
      </c>
      <c r="M6" s="7" t="inlineStr">
        <is>
          <t>Asthma puffer held by parent</t>
        </is>
      </c>
      <c r="N6" s="4" t="inlineStr">
        <is>
          <t>Unpaid</t>
        </is>
      </c>
      <c r="O6" s="10" t="n">
        <v>12</v>
      </c>
      <c r="P6" s="10" t="n">
        <v>0</v>
      </c>
      <c r="Q6" s="11">
        <f>IF(AND(O6="",P6=""),"",MAX(0,O6-P6))</f>
        <v/>
      </c>
      <c r="R6" s="41">
        <f>IF(F6="","",IFERROR(COUNTIF($F$4:F6,F6)/COUNTIF($F$4:$F$103,F6),0))</f>
        <v/>
      </c>
      <c r="S6" s="13">
        <f>IF(A6="","",IF(OR(I6="Absent",Q6&gt;0),"Yes","No"))</f>
        <v/>
      </c>
      <c r="T6" s="7" t="inlineStr">
        <is>
          <t>Parent advised illness</t>
        </is>
      </c>
    </row>
    <row r="7" ht="28" customHeight="1">
      <c r="A7" s="4" t="inlineStr">
        <is>
          <t>NIP-2026-004</t>
        </is>
      </c>
      <c r="B7" s="5" t="n">
        <v>46061</v>
      </c>
      <c r="C7" s="14">
        <f>IF(B7="","",B7)</f>
        <v/>
      </c>
      <c r="D7" s="7" t="inlineStr">
        <is>
          <t>Nobby Beach, Gold Coast</t>
        </is>
      </c>
      <c r="E7" s="4" t="inlineStr">
        <is>
          <t>U11</t>
        </is>
      </c>
      <c r="F7" s="7" t="inlineStr">
        <is>
          <t>Liam Anderson</t>
        </is>
      </c>
      <c r="G7" s="7" t="inlineStr">
        <is>
          <t>Rachel Anderson</t>
        </is>
      </c>
      <c r="H7" s="7" t="inlineStr">
        <is>
          <t>Rachel Anderson – 0415 467 934</t>
        </is>
      </c>
      <c r="I7" s="4" t="inlineStr">
        <is>
          <t>Present</t>
        </is>
      </c>
      <c r="J7" s="8" t="n">
        <v>0.3715277777777778</v>
      </c>
      <c r="K7" s="8" t="n">
        <v>0.4583333333333333</v>
      </c>
      <c r="L7" s="42">
        <f>IF(OR(J7="",K7=""),"",IFERROR((K7-J7)*24,0))</f>
        <v/>
      </c>
      <c r="M7" s="7" t="inlineStr"/>
      <c r="N7" s="4" t="inlineStr">
        <is>
          <t>Paid</t>
        </is>
      </c>
      <c r="O7" s="10" t="n">
        <v>12</v>
      </c>
      <c r="P7" s="10" t="n">
        <v>12</v>
      </c>
      <c r="Q7" s="16">
        <f>IF(AND(O7="",P7=""),"",MAX(0,O7-P7))</f>
        <v/>
      </c>
      <c r="R7" s="43">
        <f>IF(F7="","",IFERROR(COUNTIF($F$4:F7,F7)/COUNTIF($F$4:$F$103,F7),0))</f>
        <v/>
      </c>
      <c r="S7" s="18">
        <f>IF(A7="","",IF(OR(I7="Absent",Q7&gt;0),"Yes","No"))</f>
        <v/>
      </c>
      <c r="T7" s="7" t="inlineStr">
        <is>
          <t>Completed flags and board rotation</t>
        </is>
      </c>
    </row>
    <row r="8" ht="28" customHeight="1">
      <c r="A8" s="4" t="inlineStr">
        <is>
          <t>NIP-2026-005</t>
        </is>
      </c>
      <c r="B8" s="5" t="n">
        <v>46068</v>
      </c>
      <c r="C8" s="6">
        <f>IF(B8="","",B8)</f>
        <v/>
      </c>
      <c r="D8" s="7" t="inlineStr">
        <is>
          <t>Glenelg Beach, Adelaide</t>
        </is>
      </c>
      <c r="E8" s="4" t="inlineStr">
        <is>
          <t>U9</t>
        </is>
      </c>
      <c r="F8" s="7" t="inlineStr">
        <is>
          <t>Charlotte Brown</t>
        </is>
      </c>
      <c r="G8" s="7" t="inlineStr">
        <is>
          <t>Jessica Brown</t>
        </is>
      </c>
      <c r="H8" s="7" t="inlineStr">
        <is>
          <t>Jessica Brown – 0416 578 045</t>
        </is>
      </c>
      <c r="I8" s="4" t="inlineStr">
        <is>
          <t>Excused</t>
        </is>
      </c>
      <c r="J8" s="8" t="n"/>
      <c r="K8" s="8" t="n"/>
      <c r="L8" s="40">
        <f>IF(OR(J8="",K8=""),"",IFERROR((K8-J8)*24,0))</f>
        <v/>
      </c>
      <c r="M8" s="7" t="inlineStr"/>
      <c r="N8" s="4" t="inlineStr">
        <is>
          <t>Waived</t>
        </is>
      </c>
      <c r="O8" s="10" t="n">
        <v>0</v>
      </c>
      <c r="P8" s="10" t="n">
        <v>0</v>
      </c>
      <c r="Q8" s="11">
        <f>IF(AND(O8="",P8=""),"",MAX(0,O8-P8))</f>
        <v/>
      </c>
      <c r="R8" s="41">
        <f>IF(F8="","",IFERROR(COUNTIF($F$4:F8,F8)/COUNTIF($F$4:$F$103,F8),0))</f>
        <v/>
      </c>
      <c r="S8" s="13">
        <f>IF(A8="","",IF(OR(I8="Absent",Q8&gt;0),"Yes","No"))</f>
        <v/>
      </c>
      <c r="T8" s="7" t="inlineStr">
        <is>
          <t>Family travel advised in advance</t>
        </is>
      </c>
    </row>
    <row r="9" ht="28" customHeight="1">
      <c r="A9" s="4" t="inlineStr">
        <is>
          <t>NIP-2026-006</t>
        </is>
      </c>
      <c r="B9" s="5" t="n">
        <v>46068</v>
      </c>
      <c r="C9" s="14">
        <f>IF(B9="","",B9)</f>
        <v/>
      </c>
      <c r="D9" s="7" t="inlineStr">
        <is>
          <t>Newcastle Beach, Newcastle</t>
        </is>
      </c>
      <c r="E9" s="4" t="inlineStr">
        <is>
          <t>U10</t>
        </is>
      </c>
      <c r="F9" s="7" t="inlineStr">
        <is>
          <t>Noah Wilson</t>
        </is>
      </c>
      <c r="G9" s="7" t="inlineStr">
        <is>
          <t>Michael Wilson</t>
        </is>
      </c>
      <c r="H9" s="7" t="inlineStr">
        <is>
          <t>Michael Wilson – 0417 689 156</t>
        </is>
      </c>
      <c r="I9" s="4" t="inlineStr">
        <is>
          <t>Present</t>
        </is>
      </c>
      <c r="J9" s="8" t="n">
        <v>0.375</v>
      </c>
      <c r="K9" s="8" t="n">
        <v>0.4652777777777778</v>
      </c>
      <c r="L9" s="42">
        <f>IF(OR(J9="",K9=""),"",IFERROR((K9-J9)*24,0))</f>
        <v/>
      </c>
      <c r="M9" s="7" t="inlineStr"/>
      <c r="N9" s="4" t="inlineStr">
        <is>
          <t>Paid</t>
        </is>
      </c>
      <c r="O9" s="10" t="n">
        <v>12</v>
      </c>
      <c r="P9" s="10" t="n">
        <v>12</v>
      </c>
      <c r="Q9" s="16">
        <f>IF(AND(O9="",P9=""),"",MAX(0,O9-P9))</f>
        <v/>
      </c>
      <c r="R9" s="43">
        <f>IF(F9="","",IFERROR(COUNTIF($F$4:F9,F9)/COUNTIF($F$4:$F$103,F9),0))</f>
        <v/>
      </c>
      <c r="S9" s="18">
        <f>IF(A9="","",IF(OR(I9="Absent",Q9&gt;0),"Yes","No"))</f>
        <v/>
      </c>
      <c r="T9" s="7" t="inlineStr">
        <is>
          <t>Confident in surf race activity</t>
        </is>
      </c>
    </row>
    <row r="10" ht="28" customHeight="1">
      <c r="A10" s="4" t="inlineStr">
        <is>
          <t>NIP-2026-007</t>
        </is>
      </c>
      <c r="B10" s="5" t="n">
        <v>46075</v>
      </c>
      <c r="C10" s="6">
        <f>IF(B10="","",B10)</f>
        <v/>
      </c>
      <c r="D10" s="7" t="inlineStr">
        <is>
          <t>West Beach, Adelaide</t>
        </is>
      </c>
      <c r="E10" s="4" t="inlineStr">
        <is>
          <t>U8</t>
        </is>
      </c>
      <c r="F10" s="7" t="inlineStr">
        <is>
          <t>Ruby Taylor</t>
        </is>
      </c>
      <c r="G10" s="7" t="inlineStr">
        <is>
          <t>Olivia Taylor</t>
        </is>
      </c>
      <c r="H10" s="7" t="inlineStr">
        <is>
          <t>Olivia Taylor – 0418 790 267</t>
        </is>
      </c>
      <c r="I10" s="4" t="inlineStr">
        <is>
          <t>Late</t>
        </is>
      </c>
      <c r="J10" s="8" t="n">
        <v>0.3854166666666667</v>
      </c>
      <c r="K10" s="8" t="n">
        <v>0.4583333333333333</v>
      </c>
      <c r="L10" s="40">
        <f>IF(OR(J10="",K10=""),"",IFERROR((K10-J10)*24,0))</f>
        <v/>
      </c>
      <c r="M10" s="7" t="inlineStr"/>
      <c r="N10" s="4" t="inlineStr">
        <is>
          <t>Part-paid</t>
        </is>
      </c>
      <c r="O10" s="10" t="n">
        <v>12</v>
      </c>
      <c r="P10" s="10" t="n">
        <v>8</v>
      </c>
      <c r="Q10" s="11">
        <f>IF(AND(O10="",P10=""),"",MAX(0,O10-P10))</f>
        <v/>
      </c>
      <c r="R10" s="41">
        <f>IF(F10="","",IFERROR(COUNTIF($F$4:F10,F10)/COUNTIF($F$4:$F$103,F10),0))</f>
        <v/>
      </c>
      <c r="S10" s="13">
        <f>IF(A10="","",IF(OR(I10="Absent",Q10&gt;0),"Yes","No"))</f>
        <v/>
      </c>
      <c r="T10" s="7" t="inlineStr">
        <is>
          <t>Needs reminder to bring cap</t>
        </is>
      </c>
    </row>
    <row r="11" ht="28" customHeight="1">
      <c r="A11" s="4" t="inlineStr">
        <is>
          <t>NIP-2026-008</t>
        </is>
      </c>
      <c r="B11" s="5" t="n">
        <v>46075</v>
      </c>
      <c r="C11" s="14">
        <f>IF(B11="","",B11)</f>
        <v/>
      </c>
      <c r="D11" s="7" t="inlineStr">
        <is>
          <t>City Beach, Perth</t>
        </is>
      </c>
      <c r="E11" s="4" t="inlineStr">
        <is>
          <t>U12</t>
        </is>
      </c>
      <c r="F11" s="7" t="inlineStr">
        <is>
          <t>Ethan Moore</t>
        </is>
      </c>
      <c r="G11" s="7" t="inlineStr">
        <is>
          <t>Luke Moore</t>
        </is>
      </c>
      <c r="H11" s="7" t="inlineStr">
        <is>
          <t>Luke Moore – 0419 801 378</t>
        </is>
      </c>
      <c r="I11" s="4" t="inlineStr">
        <is>
          <t>Present</t>
        </is>
      </c>
      <c r="J11" s="8" t="n">
        <v>0.3680555555555556</v>
      </c>
      <c r="K11" s="8" t="n">
        <v>0.4583333333333333</v>
      </c>
      <c r="L11" s="42">
        <f>IF(OR(J11="",K11=""),"",IFERROR((K11-J11)*24,0))</f>
        <v/>
      </c>
      <c r="M11" s="7" t="inlineStr"/>
      <c r="N11" s="4" t="inlineStr">
        <is>
          <t>Paid</t>
        </is>
      </c>
      <c r="O11" s="10" t="n">
        <v>12</v>
      </c>
      <c r="P11" s="10" t="n">
        <v>12</v>
      </c>
      <c r="Q11" s="16">
        <f>IF(AND(O11="",P11=""),"",MAX(0,O11-P11))</f>
        <v/>
      </c>
      <c r="R11" s="43">
        <f>IF(F11="","",IFERROR(COUNTIF($F$4:F11,F11)/COUNTIF($F$4:$F$103,F11),0))</f>
        <v/>
      </c>
      <c r="S11" s="18">
        <f>IF(A11="","",IF(OR(I11="Absent",Q11&gt;0),"Yes","No"))</f>
        <v/>
      </c>
      <c r="T11" s="7" t="inlineStr">
        <is>
          <t>Assisted younger group during pack-up</t>
        </is>
      </c>
    </row>
    <row r="12" ht="28" customHeight="1">
      <c r="A12" s="4" t="inlineStr">
        <is>
          <t>NIP-2026-009</t>
        </is>
      </c>
      <c r="B12" s="5" t="n">
        <v>46082</v>
      </c>
      <c r="C12" s="6">
        <f>IF(B12="","",B12)</f>
        <v/>
      </c>
      <c r="D12" s="7" t="inlineStr">
        <is>
          <t>North Cronulla Beach, Sydney</t>
        </is>
      </c>
      <c r="E12" s="4" t="inlineStr">
        <is>
          <t>U11</t>
        </is>
      </c>
      <c r="F12" s="7" t="inlineStr">
        <is>
          <t>Isla Davis</t>
        </is>
      </c>
      <c r="G12" s="7" t="inlineStr">
        <is>
          <t>Megan Davis</t>
        </is>
      </c>
      <c r="H12" s="7" t="inlineStr">
        <is>
          <t>Megan Davis – 0420 912 489</t>
        </is>
      </c>
      <c r="I12" s="4" t="inlineStr">
        <is>
          <t>Absent</t>
        </is>
      </c>
      <c r="J12" s="8" t="n"/>
      <c r="K12" s="8" t="n"/>
      <c r="L12" s="40">
        <f>IF(OR(J12="",K12=""),"",IFERROR((K12-J12)*24,0))</f>
        <v/>
      </c>
      <c r="M12" s="7" t="inlineStr">
        <is>
          <t>Requires hearing support</t>
        </is>
      </c>
      <c r="N12" s="4" t="inlineStr">
        <is>
          <t>Unpaid</t>
        </is>
      </c>
      <c r="O12" s="10" t="n">
        <v>12</v>
      </c>
      <c r="P12" s="10" t="n">
        <v>0</v>
      </c>
      <c r="Q12" s="11">
        <f>IF(AND(O12="",P12=""),"",MAX(0,O12-P12))</f>
        <v/>
      </c>
      <c r="R12" s="41">
        <f>IF(F12="","",IFERROR(COUNTIF($F$4:F12,F12)/COUNTIF($F$4:$F$103,F12),0))</f>
        <v/>
      </c>
      <c r="S12" s="13">
        <f>IF(A12="","",IF(OR(I12="Absent",Q12&gt;0),"Yes","No"))</f>
        <v/>
      </c>
      <c r="T12" s="7" t="inlineStr">
        <is>
          <t>Coordinator to contact parent</t>
        </is>
      </c>
    </row>
    <row r="13" ht="28" customHeight="1">
      <c r="A13" s="4" t="inlineStr">
        <is>
          <t>NIP-2026-010</t>
        </is>
      </c>
      <c r="B13" s="5" t="n">
        <v>46082</v>
      </c>
      <c r="C13" s="14">
        <f>IF(B13="","",B13)</f>
        <v/>
      </c>
      <c r="D13" s="7" t="inlineStr">
        <is>
          <t>Wollongong City Beach, Wollongong</t>
        </is>
      </c>
      <c r="E13" s="4" t="inlineStr">
        <is>
          <t>U10</t>
        </is>
      </c>
      <c r="F13" s="7" t="inlineStr">
        <is>
          <t>Cooper Harris</t>
        </is>
      </c>
      <c r="G13" s="7" t="inlineStr">
        <is>
          <t>Ben Harris</t>
        </is>
      </c>
      <c r="H13" s="7" t="inlineStr">
        <is>
          <t>Ben Harris – 0421 023 590</t>
        </is>
      </c>
      <c r="I13" s="4" t="inlineStr">
        <is>
          <t>Present</t>
        </is>
      </c>
      <c r="J13" s="8" t="n">
        <v>0.375</v>
      </c>
      <c r="K13" s="8" t="n">
        <v>0.4618055555555556</v>
      </c>
      <c r="L13" s="42">
        <f>IF(OR(J13="",K13=""),"",IFERROR((K13-J13)*24,0))</f>
        <v/>
      </c>
      <c r="M13" s="7" t="inlineStr"/>
      <c r="N13" s="4" t="inlineStr">
        <is>
          <t>Paid</t>
        </is>
      </c>
      <c r="O13" s="10" t="n">
        <v>12</v>
      </c>
      <c r="P13" s="10" t="n">
        <v>12</v>
      </c>
      <c r="Q13" s="16">
        <f>IF(AND(O13="",P13=""),"",MAX(0,O13-P13))</f>
        <v/>
      </c>
      <c r="R13" s="43">
        <f>IF(F13="","",IFERROR(COUNTIF($F$4:F13,F13)/COUNTIF($F$4:$F$103,F13),0))</f>
        <v/>
      </c>
      <c r="S13" s="18">
        <f>IF(A13="","",IF(OR(I13="Absent",Q13&gt;0),"Yes","No"))</f>
        <v/>
      </c>
      <c r="T13" s="7" t="inlineStr">
        <is>
          <t>Participated well in rescue tube drill</t>
        </is>
      </c>
    </row>
    <row r="14" ht="21" customHeight="1">
      <c r="A14" s="4" t="n"/>
      <c r="B14" s="5" t="n"/>
      <c r="C14" s="6">
        <f>IF(B14="","",B14)</f>
        <v/>
      </c>
      <c r="D14" s="7" t="n"/>
      <c r="E14" s="4" t="n"/>
      <c r="F14" s="7" t="n"/>
      <c r="G14" s="7" t="n"/>
      <c r="H14" s="7" t="n"/>
      <c r="I14" s="4" t="n"/>
      <c r="J14" s="8" t="n"/>
      <c r="K14" s="8" t="n"/>
      <c r="L14" s="40">
        <f>IF(OR(J14="",K14=""),"",IFERROR((K14-J14)*24,0))</f>
        <v/>
      </c>
      <c r="M14" s="7" t="n"/>
      <c r="N14" s="4" t="n"/>
      <c r="O14" s="10" t="n"/>
      <c r="P14" s="10" t="n"/>
      <c r="Q14" s="11">
        <f>IF(AND(O14="",P14=""),"",MAX(0,O14-P14))</f>
        <v/>
      </c>
      <c r="R14" s="41">
        <f>IF(F14="","",IFERROR(COUNTIF($F$4:F14,F14)/COUNTIF($F$4:$F$103,F14),0))</f>
        <v/>
      </c>
      <c r="S14" s="13">
        <f>IF(A14="","",IF(OR(I14="Absent",Q14&gt;0),"Yes","No"))</f>
        <v/>
      </c>
      <c r="T14" s="7" t="n"/>
    </row>
    <row r="15" ht="21" customHeight="1">
      <c r="A15" s="4" t="n"/>
      <c r="B15" s="5" t="n"/>
      <c r="C15" s="14">
        <f>IF(B15="","",B15)</f>
        <v/>
      </c>
      <c r="D15" s="7" t="n"/>
      <c r="E15" s="4" t="n"/>
      <c r="F15" s="7" t="n"/>
      <c r="G15" s="7" t="n"/>
      <c r="H15" s="7" t="n"/>
      <c r="I15" s="4" t="n"/>
      <c r="J15" s="8" t="n"/>
      <c r="K15" s="8" t="n"/>
      <c r="L15" s="42">
        <f>IF(OR(J15="",K15=""),"",IFERROR((K15-J15)*24,0))</f>
        <v/>
      </c>
      <c r="M15" s="7" t="n"/>
      <c r="N15" s="4" t="n"/>
      <c r="O15" s="10" t="n"/>
      <c r="P15" s="10" t="n"/>
      <c r="Q15" s="16">
        <f>IF(AND(O15="",P15=""),"",MAX(0,O15-P15))</f>
        <v/>
      </c>
      <c r="R15" s="43">
        <f>IF(F15="","",IFERROR(COUNTIF($F$4:F15,F15)/COUNTIF($F$4:$F$103,F15),0))</f>
        <v/>
      </c>
      <c r="S15" s="18">
        <f>IF(A15="","",IF(OR(I15="Absent",Q15&gt;0),"Yes","No"))</f>
        <v/>
      </c>
      <c r="T15" s="7" t="n"/>
    </row>
    <row r="16" ht="21" customHeight="1">
      <c r="A16" s="4" t="n"/>
      <c r="B16" s="5" t="n"/>
      <c r="C16" s="6">
        <f>IF(B16="","",B16)</f>
        <v/>
      </c>
      <c r="D16" s="7" t="n"/>
      <c r="E16" s="4" t="n"/>
      <c r="F16" s="7" t="n"/>
      <c r="G16" s="7" t="n"/>
      <c r="H16" s="7" t="n"/>
      <c r="I16" s="4" t="n"/>
      <c r="J16" s="8" t="n"/>
      <c r="K16" s="8" t="n"/>
      <c r="L16" s="40">
        <f>IF(OR(J16="",K16=""),"",IFERROR((K16-J16)*24,0))</f>
        <v/>
      </c>
      <c r="M16" s="7" t="n"/>
      <c r="N16" s="4" t="n"/>
      <c r="O16" s="10" t="n"/>
      <c r="P16" s="10" t="n"/>
      <c r="Q16" s="11">
        <f>IF(AND(O16="",P16=""),"",MAX(0,O16-P16))</f>
        <v/>
      </c>
      <c r="R16" s="41">
        <f>IF(F16="","",IFERROR(COUNTIF($F$4:F16,F16)/COUNTIF($F$4:$F$103,F16),0))</f>
        <v/>
      </c>
      <c r="S16" s="13">
        <f>IF(A16="","",IF(OR(I16="Absent",Q16&gt;0),"Yes","No"))</f>
        <v/>
      </c>
      <c r="T16" s="7" t="n"/>
    </row>
    <row r="17" ht="21" customHeight="1">
      <c r="A17" s="4" t="n"/>
      <c r="B17" s="5" t="n"/>
      <c r="C17" s="14">
        <f>IF(B17="","",B17)</f>
        <v/>
      </c>
      <c r="D17" s="7" t="n"/>
      <c r="E17" s="4" t="n"/>
      <c r="F17" s="7" t="n"/>
      <c r="G17" s="7" t="n"/>
      <c r="H17" s="7" t="n"/>
      <c r="I17" s="4" t="n"/>
      <c r="J17" s="8" t="n"/>
      <c r="K17" s="8" t="n"/>
      <c r="L17" s="42">
        <f>IF(OR(J17="",K17=""),"",IFERROR((K17-J17)*24,0))</f>
        <v/>
      </c>
      <c r="M17" s="7" t="n"/>
      <c r="N17" s="4" t="n"/>
      <c r="O17" s="10" t="n"/>
      <c r="P17" s="10" t="n"/>
      <c r="Q17" s="16">
        <f>IF(AND(O17="",P17=""),"",MAX(0,O17-P17))</f>
        <v/>
      </c>
      <c r="R17" s="43">
        <f>IF(F17="","",IFERROR(COUNTIF($F$4:F17,F17)/COUNTIF($F$4:$F$103,F17),0))</f>
        <v/>
      </c>
      <c r="S17" s="18">
        <f>IF(A17="","",IF(OR(I17="Absent",Q17&gt;0),"Yes","No"))</f>
        <v/>
      </c>
      <c r="T17" s="7" t="n"/>
    </row>
    <row r="18" ht="21" customHeight="1">
      <c r="A18" s="4" t="n"/>
      <c r="B18" s="5" t="n"/>
      <c r="C18" s="6">
        <f>IF(B18="","",B18)</f>
        <v/>
      </c>
      <c r="D18" s="7" t="n"/>
      <c r="E18" s="4" t="n"/>
      <c r="F18" s="7" t="n"/>
      <c r="G18" s="7" t="n"/>
      <c r="H18" s="7" t="n"/>
      <c r="I18" s="4" t="n"/>
      <c r="J18" s="8" t="n"/>
      <c r="K18" s="8" t="n"/>
      <c r="L18" s="40">
        <f>IF(OR(J18="",K18=""),"",IFERROR((K18-J18)*24,0))</f>
        <v/>
      </c>
      <c r="M18" s="7" t="n"/>
      <c r="N18" s="4" t="n"/>
      <c r="O18" s="10" t="n"/>
      <c r="P18" s="10" t="n"/>
      <c r="Q18" s="11">
        <f>IF(AND(O18="",P18=""),"",MAX(0,O18-P18))</f>
        <v/>
      </c>
      <c r="R18" s="41">
        <f>IF(F18="","",IFERROR(COUNTIF($F$4:F18,F18)/COUNTIF($F$4:$F$103,F18),0))</f>
        <v/>
      </c>
      <c r="S18" s="13">
        <f>IF(A18="","",IF(OR(I18="Absent",Q18&gt;0),"Yes","No"))</f>
        <v/>
      </c>
      <c r="T18" s="7" t="n"/>
    </row>
    <row r="19" ht="21" customHeight="1">
      <c r="A19" s="4" t="n"/>
      <c r="B19" s="5" t="n"/>
      <c r="C19" s="14">
        <f>IF(B19="","",B19)</f>
        <v/>
      </c>
      <c r="D19" s="7" t="n"/>
      <c r="E19" s="4" t="n"/>
      <c r="F19" s="7" t="n"/>
      <c r="G19" s="7" t="n"/>
      <c r="H19" s="7" t="n"/>
      <c r="I19" s="4" t="n"/>
      <c r="J19" s="8" t="n"/>
      <c r="K19" s="8" t="n"/>
      <c r="L19" s="42">
        <f>IF(OR(J19="",K19=""),"",IFERROR((K19-J19)*24,0))</f>
        <v/>
      </c>
      <c r="M19" s="7" t="n"/>
      <c r="N19" s="4" t="n"/>
      <c r="O19" s="10" t="n"/>
      <c r="P19" s="10" t="n"/>
      <c r="Q19" s="16">
        <f>IF(AND(O19="",P19=""),"",MAX(0,O19-P19))</f>
        <v/>
      </c>
      <c r="R19" s="43">
        <f>IF(F19="","",IFERROR(COUNTIF($F$4:F19,F19)/COUNTIF($F$4:$F$103,F19),0))</f>
        <v/>
      </c>
      <c r="S19" s="18">
        <f>IF(A19="","",IF(OR(I19="Absent",Q19&gt;0),"Yes","No"))</f>
        <v/>
      </c>
      <c r="T19" s="7" t="n"/>
    </row>
    <row r="20" ht="21" customHeight="1">
      <c r="A20" s="4" t="n"/>
      <c r="B20" s="5" t="n"/>
      <c r="C20" s="6">
        <f>IF(B20="","",B20)</f>
        <v/>
      </c>
      <c r="D20" s="7" t="n"/>
      <c r="E20" s="4" t="n"/>
      <c r="F20" s="7" t="n"/>
      <c r="G20" s="7" t="n"/>
      <c r="H20" s="7" t="n"/>
      <c r="I20" s="4" t="n"/>
      <c r="J20" s="8" t="n"/>
      <c r="K20" s="8" t="n"/>
      <c r="L20" s="40">
        <f>IF(OR(J20="",K20=""),"",IFERROR((K20-J20)*24,0))</f>
        <v/>
      </c>
      <c r="M20" s="7" t="n"/>
      <c r="N20" s="4" t="n"/>
      <c r="O20" s="10" t="n"/>
      <c r="P20" s="10" t="n"/>
      <c r="Q20" s="11">
        <f>IF(AND(O20="",P20=""),"",MAX(0,O20-P20))</f>
        <v/>
      </c>
      <c r="R20" s="41">
        <f>IF(F20="","",IFERROR(COUNTIF($F$4:F20,F20)/COUNTIF($F$4:$F$103,F20),0))</f>
        <v/>
      </c>
      <c r="S20" s="13">
        <f>IF(A20="","",IF(OR(I20="Absent",Q20&gt;0),"Yes","No"))</f>
        <v/>
      </c>
      <c r="T20" s="7" t="n"/>
    </row>
    <row r="21" ht="21" customHeight="1">
      <c r="A21" s="4" t="n"/>
      <c r="B21" s="5" t="n"/>
      <c r="C21" s="14">
        <f>IF(B21="","",B21)</f>
        <v/>
      </c>
      <c r="D21" s="7" t="n"/>
      <c r="E21" s="4" t="n"/>
      <c r="F21" s="7" t="n"/>
      <c r="G21" s="7" t="n"/>
      <c r="H21" s="7" t="n"/>
      <c r="I21" s="4" t="n"/>
      <c r="J21" s="8" t="n"/>
      <c r="K21" s="8" t="n"/>
      <c r="L21" s="42">
        <f>IF(OR(J21="",K21=""),"",IFERROR((K21-J21)*24,0))</f>
        <v/>
      </c>
      <c r="M21" s="7" t="n"/>
      <c r="N21" s="4" t="n"/>
      <c r="O21" s="10" t="n"/>
      <c r="P21" s="10" t="n"/>
      <c r="Q21" s="16">
        <f>IF(AND(O21="",P21=""),"",MAX(0,O21-P21))</f>
        <v/>
      </c>
      <c r="R21" s="43">
        <f>IF(F21="","",IFERROR(COUNTIF($F$4:F21,F21)/COUNTIF($F$4:$F$103,F21),0))</f>
        <v/>
      </c>
      <c r="S21" s="18">
        <f>IF(A21="","",IF(OR(I21="Absent",Q21&gt;0),"Yes","No"))</f>
        <v/>
      </c>
      <c r="T21" s="7" t="n"/>
    </row>
    <row r="22" ht="21" customHeight="1">
      <c r="A22" s="4" t="n"/>
      <c r="B22" s="5" t="n"/>
      <c r="C22" s="6">
        <f>IF(B22="","",B22)</f>
        <v/>
      </c>
      <c r="D22" s="7" t="n"/>
      <c r="E22" s="4" t="n"/>
      <c r="F22" s="7" t="n"/>
      <c r="G22" s="7" t="n"/>
      <c r="H22" s="7" t="n"/>
      <c r="I22" s="4" t="n"/>
      <c r="J22" s="8" t="n"/>
      <c r="K22" s="8" t="n"/>
      <c r="L22" s="40">
        <f>IF(OR(J22="",K22=""),"",IFERROR((K22-J22)*24,0))</f>
        <v/>
      </c>
      <c r="M22" s="7" t="n"/>
      <c r="N22" s="4" t="n"/>
      <c r="O22" s="10" t="n"/>
      <c r="P22" s="10" t="n"/>
      <c r="Q22" s="11">
        <f>IF(AND(O22="",P22=""),"",MAX(0,O22-P22))</f>
        <v/>
      </c>
      <c r="R22" s="41">
        <f>IF(F22="","",IFERROR(COUNTIF($F$4:F22,F22)/COUNTIF($F$4:$F$103,F22),0))</f>
        <v/>
      </c>
      <c r="S22" s="13">
        <f>IF(A22="","",IF(OR(I22="Absent",Q22&gt;0),"Yes","No"))</f>
        <v/>
      </c>
      <c r="T22" s="7" t="n"/>
    </row>
    <row r="23" ht="21" customHeight="1">
      <c r="A23" s="4" t="n"/>
      <c r="B23" s="5" t="n"/>
      <c r="C23" s="14">
        <f>IF(B23="","",B23)</f>
        <v/>
      </c>
      <c r="D23" s="7" t="n"/>
      <c r="E23" s="4" t="n"/>
      <c r="F23" s="7" t="n"/>
      <c r="G23" s="7" t="n"/>
      <c r="H23" s="7" t="n"/>
      <c r="I23" s="4" t="n"/>
      <c r="J23" s="8" t="n"/>
      <c r="K23" s="8" t="n"/>
      <c r="L23" s="42">
        <f>IF(OR(J23="",K23=""),"",IFERROR((K23-J23)*24,0))</f>
        <v/>
      </c>
      <c r="M23" s="7" t="n"/>
      <c r="N23" s="4" t="n"/>
      <c r="O23" s="10" t="n"/>
      <c r="P23" s="10" t="n"/>
      <c r="Q23" s="16">
        <f>IF(AND(O23="",P23=""),"",MAX(0,O23-P23))</f>
        <v/>
      </c>
      <c r="R23" s="43">
        <f>IF(F23="","",IFERROR(COUNTIF($F$4:F23,F23)/COUNTIF($F$4:$F$103,F23),0))</f>
        <v/>
      </c>
      <c r="S23" s="18">
        <f>IF(A23="","",IF(OR(I23="Absent",Q23&gt;0),"Yes","No"))</f>
        <v/>
      </c>
      <c r="T23" s="7" t="n"/>
    </row>
    <row r="24" ht="21" customHeight="1">
      <c r="A24" s="4" t="n"/>
      <c r="B24" s="5" t="n"/>
      <c r="C24" s="6">
        <f>IF(B24="","",B24)</f>
        <v/>
      </c>
      <c r="D24" s="7" t="n"/>
      <c r="E24" s="4" t="n"/>
      <c r="F24" s="7" t="n"/>
      <c r="G24" s="7" t="n"/>
      <c r="H24" s="7" t="n"/>
      <c r="I24" s="4" t="n"/>
      <c r="J24" s="8" t="n"/>
      <c r="K24" s="8" t="n"/>
      <c r="L24" s="40">
        <f>IF(OR(J24="",K24=""),"",IFERROR((K24-J24)*24,0))</f>
        <v/>
      </c>
      <c r="M24" s="7" t="n"/>
      <c r="N24" s="4" t="n"/>
      <c r="O24" s="10" t="n"/>
      <c r="P24" s="10" t="n"/>
      <c r="Q24" s="11">
        <f>IF(AND(O24="",P24=""),"",MAX(0,O24-P24))</f>
        <v/>
      </c>
      <c r="R24" s="41">
        <f>IF(F24="","",IFERROR(COUNTIF($F$4:F24,F24)/COUNTIF($F$4:$F$103,F24),0))</f>
        <v/>
      </c>
      <c r="S24" s="13">
        <f>IF(A24="","",IF(OR(I24="Absent",Q24&gt;0),"Yes","No"))</f>
        <v/>
      </c>
      <c r="T24" s="7" t="n"/>
    </row>
    <row r="25" ht="21" customHeight="1">
      <c r="A25" s="4" t="n"/>
      <c r="B25" s="5" t="n"/>
      <c r="C25" s="14">
        <f>IF(B25="","",B25)</f>
        <v/>
      </c>
      <c r="D25" s="7" t="n"/>
      <c r="E25" s="4" t="n"/>
      <c r="F25" s="7" t="n"/>
      <c r="G25" s="7" t="n"/>
      <c r="H25" s="7" t="n"/>
      <c r="I25" s="4" t="n"/>
      <c r="J25" s="8" t="n"/>
      <c r="K25" s="8" t="n"/>
      <c r="L25" s="42">
        <f>IF(OR(J25="",K25=""),"",IFERROR((K25-J25)*24,0))</f>
        <v/>
      </c>
      <c r="M25" s="7" t="n"/>
      <c r="N25" s="4" t="n"/>
      <c r="O25" s="10" t="n"/>
      <c r="P25" s="10" t="n"/>
      <c r="Q25" s="16">
        <f>IF(AND(O25="",P25=""),"",MAX(0,O25-P25))</f>
        <v/>
      </c>
      <c r="R25" s="43">
        <f>IF(F25="","",IFERROR(COUNTIF($F$4:F25,F25)/COUNTIF($F$4:$F$103,F25),0))</f>
        <v/>
      </c>
      <c r="S25" s="18">
        <f>IF(A25="","",IF(OR(I25="Absent",Q25&gt;0),"Yes","No"))</f>
        <v/>
      </c>
      <c r="T25" s="7" t="n"/>
    </row>
    <row r="26" ht="21" customHeight="1">
      <c r="A26" s="4" t="n"/>
      <c r="B26" s="5" t="n"/>
      <c r="C26" s="6">
        <f>IF(B26="","",B26)</f>
        <v/>
      </c>
      <c r="D26" s="7" t="n"/>
      <c r="E26" s="4" t="n"/>
      <c r="F26" s="7" t="n"/>
      <c r="G26" s="7" t="n"/>
      <c r="H26" s="7" t="n"/>
      <c r="I26" s="4" t="n"/>
      <c r="J26" s="8" t="n"/>
      <c r="K26" s="8" t="n"/>
      <c r="L26" s="40">
        <f>IF(OR(J26="",K26=""),"",IFERROR((K26-J26)*24,0))</f>
        <v/>
      </c>
      <c r="M26" s="7" t="n"/>
      <c r="N26" s="4" t="n"/>
      <c r="O26" s="10" t="n"/>
      <c r="P26" s="10" t="n"/>
      <c r="Q26" s="11">
        <f>IF(AND(O26="",P26=""),"",MAX(0,O26-P26))</f>
        <v/>
      </c>
      <c r="R26" s="41">
        <f>IF(F26="","",IFERROR(COUNTIF($F$4:F26,F26)/COUNTIF($F$4:$F$103,F26),0))</f>
        <v/>
      </c>
      <c r="S26" s="13">
        <f>IF(A26="","",IF(OR(I26="Absent",Q26&gt;0),"Yes","No"))</f>
        <v/>
      </c>
      <c r="T26" s="7" t="n"/>
    </row>
    <row r="27" ht="21" customHeight="1">
      <c r="A27" s="4" t="n"/>
      <c r="B27" s="5" t="n"/>
      <c r="C27" s="14">
        <f>IF(B27="","",B27)</f>
        <v/>
      </c>
      <c r="D27" s="7" t="n"/>
      <c r="E27" s="4" t="n"/>
      <c r="F27" s="7" t="n"/>
      <c r="G27" s="7" t="n"/>
      <c r="H27" s="7" t="n"/>
      <c r="I27" s="4" t="n"/>
      <c r="J27" s="8" t="n"/>
      <c r="K27" s="8" t="n"/>
      <c r="L27" s="42">
        <f>IF(OR(J27="",K27=""),"",IFERROR((K27-J27)*24,0))</f>
        <v/>
      </c>
      <c r="M27" s="7" t="n"/>
      <c r="N27" s="4" t="n"/>
      <c r="O27" s="10" t="n"/>
      <c r="P27" s="10" t="n"/>
      <c r="Q27" s="16">
        <f>IF(AND(O27="",P27=""),"",MAX(0,O27-P27))</f>
        <v/>
      </c>
      <c r="R27" s="43">
        <f>IF(F27="","",IFERROR(COUNTIF($F$4:F27,F27)/COUNTIF($F$4:$F$103,F27),0))</f>
        <v/>
      </c>
      <c r="S27" s="18">
        <f>IF(A27="","",IF(OR(I27="Absent",Q27&gt;0),"Yes","No"))</f>
        <v/>
      </c>
      <c r="T27" s="7" t="n"/>
    </row>
    <row r="28" ht="21" customHeight="1">
      <c r="A28" s="4" t="n"/>
      <c r="B28" s="5" t="n"/>
      <c r="C28" s="6">
        <f>IF(B28="","",B28)</f>
        <v/>
      </c>
      <c r="D28" s="7" t="n"/>
      <c r="E28" s="4" t="n"/>
      <c r="F28" s="7" t="n"/>
      <c r="G28" s="7" t="n"/>
      <c r="H28" s="7" t="n"/>
      <c r="I28" s="4" t="n"/>
      <c r="J28" s="8" t="n"/>
      <c r="K28" s="8" t="n"/>
      <c r="L28" s="40">
        <f>IF(OR(J28="",K28=""),"",IFERROR((K28-J28)*24,0))</f>
        <v/>
      </c>
      <c r="M28" s="7" t="n"/>
      <c r="N28" s="4" t="n"/>
      <c r="O28" s="10" t="n"/>
      <c r="P28" s="10" t="n"/>
      <c r="Q28" s="11">
        <f>IF(AND(O28="",P28=""),"",MAX(0,O28-P28))</f>
        <v/>
      </c>
      <c r="R28" s="41">
        <f>IF(F28="","",IFERROR(COUNTIF($F$4:F28,F28)/COUNTIF($F$4:$F$103,F28),0))</f>
        <v/>
      </c>
      <c r="S28" s="13">
        <f>IF(A28="","",IF(OR(I28="Absent",Q28&gt;0),"Yes","No"))</f>
        <v/>
      </c>
      <c r="T28" s="7" t="n"/>
    </row>
    <row r="29" ht="21" customHeight="1">
      <c r="A29" s="4" t="n"/>
      <c r="B29" s="5" t="n"/>
      <c r="C29" s="14">
        <f>IF(B29="","",B29)</f>
        <v/>
      </c>
      <c r="D29" s="7" t="n"/>
      <c r="E29" s="4" t="n"/>
      <c r="F29" s="7" t="n"/>
      <c r="G29" s="7" t="n"/>
      <c r="H29" s="7" t="n"/>
      <c r="I29" s="4" t="n"/>
      <c r="J29" s="8" t="n"/>
      <c r="K29" s="8" t="n"/>
      <c r="L29" s="42">
        <f>IF(OR(J29="",K29=""),"",IFERROR((K29-J29)*24,0))</f>
        <v/>
      </c>
      <c r="M29" s="7" t="n"/>
      <c r="N29" s="4" t="n"/>
      <c r="O29" s="10" t="n"/>
      <c r="P29" s="10" t="n"/>
      <c r="Q29" s="16">
        <f>IF(AND(O29="",P29=""),"",MAX(0,O29-P29))</f>
        <v/>
      </c>
      <c r="R29" s="43">
        <f>IF(F29="","",IFERROR(COUNTIF($F$4:F29,F29)/COUNTIF($F$4:$F$103,F29),0))</f>
        <v/>
      </c>
      <c r="S29" s="18">
        <f>IF(A29="","",IF(OR(I29="Absent",Q29&gt;0),"Yes","No"))</f>
        <v/>
      </c>
      <c r="T29" s="7" t="n"/>
    </row>
    <row r="30" ht="21" customHeight="1">
      <c r="A30" s="4" t="n"/>
      <c r="B30" s="5" t="n"/>
      <c r="C30" s="6">
        <f>IF(B30="","",B30)</f>
        <v/>
      </c>
      <c r="D30" s="7" t="n"/>
      <c r="E30" s="4" t="n"/>
      <c r="F30" s="7" t="n"/>
      <c r="G30" s="7" t="n"/>
      <c r="H30" s="7" t="n"/>
      <c r="I30" s="4" t="n"/>
      <c r="J30" s="8" t="n"/>
      <c r="K30" s="8" t="n"/>
      <c r="L30" s="40">
        <f>IF(OR(J30="",K30=""),"",IFERROR((K30-J30)*24,0))</f>
        <v/>
      </c>
      <c r="M30" s="7" t="n"/>
      <c r="N30" s="4" t="n"/>
      <c r="O30" s="10" t="n"/>
      <c r="P30" s="10" t="n"/>
      <c r="Q30" s="11">
        <f>IF(AND(O30="",P30=""),"",MAX(0,O30-P30))</f>
        <v/>
      </c>
      <c r="R30" s="41">
        <f>IF(F30="","",IFERROR(COUNTIF($F$4:F30,F30)/COUNTIF($F$4:$F$103,F30),0))</f>
        <v/>
      </c>
      <c r="S30" s="13">
        <f>IF(A30="","",IF(OR(I30="Absent",Q30&gt;0),"Yes","No"))</f>
        <v/>
      </c>
      <c r="T30" s="7" t="n"/>
    </row>
    <row r="31" ht="21" customHeight="1">
      <c r="A31" s="4" t="n"/>
      <c r="B31" s="5" t="n"/>
      <c r="C31" s="14">
        <f>IF(B31="","",B31)</f>
        <v/>
      </c>
      <c r="D31" s="7" t="n"/>
      <c r="E31" s="4" t="n"/>
      <c r="F31" s="7" t="n"/>
      <c r="G31" s="7" t="n"/>
      <c r="H31" s="7" t="n"/>
      <c r="I31" s="4" t="n"/>
      <c r="J31" s="8" t="n"/>
      <c r="K31" s="8" t="n"/>
      <c r="L31" s="42">
        <f>IF(OR(J31="",K31=""),"",IFERROR((K31-J31)*24,0))</f>
        <v/>
      </c>
      <c r="M31" s="7" t="n"/>
      <c r="N31" s="4" t="n"/>
      <c r="O31" s="10" t="n"/>
      <c r="P31" s="10" t="n"/>
      <c r="Q31" s="16">
        <f>IF(AND(O31="",P31=""),"",MAX(0,O31-P31))</f>
        <v/>
      </c>
      <c r="R31" s="43">
        <f>IF(F31="","",IFERROR(COUNTIF($F$4:F31,F31)/COUNTIF($F$4:$F$103,F31),0))</f>
        <v/>
      </c>
      <c r="S31" s="18">
        <f>IF(A31="","",IF(OR(I31="Absent",Q31&gt;0),"Yes","No"))</f>
        <v/>
      </c>
      <c r="T31" s="7" t="n"/>
    </row>
    <row r="32" ht="21" customHeight="1">
      <c r="A32" s="4" t="n"/>
      <c r="B32" s="5" t="n"/>
      <c r="C32" s="6">
        <f>IF(B32="","",B32)</f>
        <v/>
      </c>
      <c r="D32" s="7" t="n"/>
      <c r="E32" s="4" t="n"/>
      <c r="F32" s="7" t="n"/>
      <c r="G32" s="7" t="n"/>
      <c r="H32" s="7" t="n"/>
      <c r="I32" s="4" t="n"/>
      <c r="J32" s="8" t="n"/>
      <c r="K32" s="8" t="n"/>
      <c r="L32" s="40">
        <f>IF(OR(J32="",K32=""),"",IFERROR((K32-J32)*24,0))</f>
        <v/>
      </c>
      <c r="M32" s="7" t="n"/>
      <c r="N32" s="4" t="n"/>
      <c r="O32" s="10" t="n"/>
      <c r="P32" s="10" t="n"/>
      <c r="Q32" s="11">
        <f>IF(AND(O32="",P32=""),"",MAX(0,O32-P32))</f>
        <v/>
      </c>
      <c r="R32" s="41">
        <f>IF(F32="","",IFERROR(COUNTIF($F$4:F32,F32)/COUNTIF($F$4:$F$103,F32),0))</f>
        <v/>
      </c>
      <c r="S32" s="13">
        <f>IF(A32="","",IF(OR(I32="Absent",Q32&gt;0),"Yes","No"))</f>
        <v/>
      </c>
      <c r="T32" s="7" t="n"/>
    </row>
    <row r="33" ht="21" customHeight="1">
      <c r="A33" s="4" t="n"/>
      <c r="B33" s="5" t="n"/>
      <c r="C33" s="14">
        <f>IF(B33="","",B33)</f>
        <v/>
      </c>
      <c r="D33" s="7" t="n"/>
      <c r="E33" s="4" t="n"/>
      <c r="F33" s="7" t="n"/>
      <c r="G33" s="7" t="n"/>
      <c r="H33" s="7" t="n"/>
      <c r="I33" s="4" t="n"/>
      <c r="J33" s="8" t="n"/>
      <c r="K33" s="8" t="n"/>
      <c r="L33" s="42">
        <f>IF(OR(J33="",K33=""),"",IFERROR((K33-J33)*24,0))</f>
        <v/>
      </c>
      <c r="M33" s="7" t="n"/>
      <c r="N33" s="4" t="n"/>
      <c r="O33" s="10" t="n"/>
      <c r="P33" s="10" t="n"/>
      <c r="Q33" s="16">
        <f>IF(AND(O33="",P33=""),"",MAX(0,O33-P33))</f>
        <v/>
      </c>
      <c r="R33" s="43">
        <f>IF(F33="","",IFERROR(COUNTIF($F$4:F33,F33)/COUNTIF($F$4:$F$103,F33),0))</f>
        <v/>
      </c>
      <c r="S33" s="18">
        <f>IF(A33="","",IF(OR(I33="Absent",Q33&gt;0),"Yes","No"))</f>
        <v/>
      </c>
      <c r="T33" s="7" t="n"/>
    </row>
    <row r="34" ht="21" customHeight="1">
      <c r="A34" s="4" t="n"/>
      <c r="B34" s="5" t="n"/>
      <c r="C34" s="6">
        <f>IF(B34="","",B34)</f>
        <v/>
      </c>
      <c r="D34" s="7" t="n"/>
      <c r="E34" s="4" t="n"/>
      <c r="F34" s="7" t="n"/>
      <c r="G34" s="7" t="n"/>
      <c r="H34" s="7" t="n"/>
      <c r="I34" s="4" t="n"/>
      <c r="J34" s="8" t="n"/>
      <c r="K34" s="8" t="n"/>
      <c r="L34" s="40">
        <f>IF(OR(J34="",K34=""),"",IFERROR((K34-J34)*24,0))</f>
        <v/>
      </c>
      <c r="M34" s="7" t="n"/>
      <c r="N34" s="4" t="n"/>
      <c r="O34" s="10" t="n"/>
      <c r="P34" s="10" t="n"/>
      <c r="Q34" s="11">
        <f>IF(AND(O34="",P34=""),"",MAX(0,O34-P34))</f>
        <v/>
      </c>
      <c r="R34" s="41">
        <f>IF(F34="","",IFERROR(COUNTIF($F$4:F34,F34)/COUNTIF($F$4:$F$103,F34),0))</f>
        <v/>
      </c>
      <c r="S34" s="13">
        <f>IF(A34="","",IF(OR(I34="Absent",Q34&gt;0),"Yes","No"))</f>
        <v/>
      </c>
      <c r="T34" s="7" t="n"/>
    </row>
    <row r="35" ht="21" customHeight="1">
      <c r="A35" s="4" t="n"/>
      <c r="B35" s="5" t="n"/>
      <c r="C35" s="14">
        <f>IF(B35="","",B35)</f>
        <v/>
      </c>
      <c r="D35" s="7" t="n"/>
      <c r="E35" s="4" t="n"/>
      <c r="F35" s="7" t="n"/>
      <c r="G35" s="7" t="n"/>
      <c r="H35" s="7" t="n"/>
      <c r="I35" s="4" t="n"/>
      <c r="J35" s="8" t="n"/>
      <c r="K35" s="8" t="n"/>
      <c r="L35" s="42">
        <f>IF(OR(J35="",K35=""),"",IFERROR((K35-J35)*24,0))</f>
        <v/>
      </c>
      <c r="M35" s="7" t="n"/>
      <c r="N35" s="4" t="n"/>
      <c r="O35" s="10" t="n"/>
      <c r="P35" s="10" t="n"/>
      <c r="Q35" s="16">
        <f>IF(AND(O35="",P35=""),"",MAX(0,O35-P35))</f>
        <v/>
      </c>
      <c r="R35" s="43">
        <f>IF(F35="","",IFERROR(COUNTIF($F$4:F35,F35)/COUNTIF($F$4:$F$103,F35),0))</f>
        <v/>
      </c>
      <c r="S35" s="18">
        <f>IF(A35="","",IF(OR(I35="Absent",Q35&gt;0),"Yes","No"))</f>
        <v/>
      </c>
      <c r="T35" s="7" t="n"/>
    </row>
    <row r="36" ht="21" customHeight="1">
      <c r="A36" s="4" t="n"/>
      <c r="B36" s="5" t="n"/>
      <c r="C36" s="6">
        <f>IF(B36="","",B36)</f>
        <v/>
      </c>
      <c r="D36" s="7" t="n"/>
      <c r="E36" s="4" t="n"/>
      <c r="F36" s="7" t="n"/>
      <c r="G36" s="7" t="n"/>
      <c r="H36" s="7" t="n"/>
      <c r="I36" s="4" t="n"/>
      <c r="J36" s="8" t="n"/>
      <c r="K36" s="8" t="n"/>
      <c r="L36" s="40">
        <f>IF(OR(J36="",K36=""),"",IFERROR((K36-J36)*24,0))</f>
        <v/>
      </c>
      <c r="M36" s="7" t="n"/>
      <c r="N36" s="4" t="n"/>
      <c r="O36" s="10" t="n"/>
      <c r="P36" s="10" t="n"/>
      <c r="Q36" s="11">
        <f>IF(AND(O36="",P36=""),"",MAX(0,O36-P36))</f>
        <v/>
      </c>
      <c r="R36" s="41">
        <f>IF(F36="","",IFERROR(COUNTIF($F$4:F36,F36)/COUNTIF($F$4:$F$103,F36),0))</f>
        <v/>
      </c>
      <c r="S36" s="13">
        <f>IF(A36="","",IF(OR(I36="Absent",Q36&gt;0),"Yes","No"))</f>
        <v/>
      </c>
      <c r="T36" s="7" t="n"/>
    </row>
    <row r="37" ht="21" customHeight="1">
      <c r="A37" s="4" t="n"/>
      <c r="B37" s="5" t="n"/>
      <c r="C37" s="14">
        <f>IF(B37="","",B37)</f>
        <v/>
      </c>
      <c r="D37" s="7" t="n"/>
      <c r="E37" s="4" t="n"/>
      <c r="F37" s="7" t="n"/>
      <c r="G37" s="7" t="n"/>
      <c r="H37" s="7" t="n"/>
      <c r="I37" s="4" t="n"/>
      <c r="J37" s="8" t="n"/>
      <c r="K37" s="8" t="n"/>
      <c r="L37" s="42">
        <f>IF(OR(J37="",K37=""),"",IFERROR((K37-J37)*24,0))</f>
        <v/>
      </c>
      <c r="M37" s="7" t="n"/>
      <c r="N37" s="4" t="n"/>
      <c r="O37" s="10" t="n"/>
      <c r="P37" s="10" t="n"/>
      <c r="Q37" s="16">
        <f>IF(AND(O37="",P37=""),"",MAX(0,O37-P37))</f>
        <v/>
      </c>
      <c r="R37" s="43">
        <f>IF(F37="","",IFERROR(COUNTIF($F$4:F37,F37)/COUNTIF($F$4:$F$103,F37),0))</f>
        <v/>
      </c>
      <c r="S37" s="18">
        <f>IF(A37="","",IF(OR(I37="Absent",Q37&gt;0),"Yes","No"))</f>
        <v/>
      </c>
      <c r="T37" s="7" t="n"/>
    </row>
    <row r="38" ht="21" customHeight="1">
      <c r="A38" s="4" t="n"/>
      <c r="B38" s="5" t="n"/>
      <c r="C38" s="6">
        <f>IF(B38="","",B38)</f>
        <v/>
      </c>
      <c r="D38" s="7" t="n"/>
      <c r="E38" s="4" t="n"/>
      <c r="F38" s="7" t="n"/>
      <c r="G38" s="7" t="n"/>
      <c r="H38" s="7" t="n"/>
      <c r="I38" s="4" t="n"/>
      <c r="J38" s="8" t="n"/>
      <c r="K38" s="8" t="n"/>
      <c r="L38" s="40">
        <f>IF(OR(J38="",K38=""),"",IFERROR((K38-J38)*24,0))</f>
        <v/>
      </c>
      <c r="M38" s="7" t="n"/>
      <c r="N38" s="4" t="n"/>
      <c r="O38" s="10" t="n"/>
      <c r="P38" s="10" t="n"/>
      <c r="Q38" s="11">
        <f>IF(AND(O38="",P38=""),"",MAX(0,O38-P38))</f>
        <v/>
      </c>
      <c r="R38" s="41">
        <f>IF(F38="","",IFERROR(COUNTIF($F$4:F38,F38)/COUNTIF($F$4:$F$103,F38),0))</f>
        <v/>
      </c>
      <c r="S38" s="13">
        <f>IF(A38="","",IF(OR(I38="Absent",Q38&gt;0),"Yes","No"))</f>
        <v/>
      </c>
      <c r="T38" s="7" t="n"/>
    </row>
    <row r="39" ht="21" customHeight="1">
      <c r="A39" s="4" t="n"/>
      <c r="B39" s="5" t="n"/>
      <c r="C39" s="14">
        <f>IF(B39="","",B39)</f>
        <v/>
      </c>
      <c r="D39" s="7" t="n"/>
      <c r="E39" s="4" t="n"/>
      <c r="F39" s="7" t="n"/>
      <c r="G39" s="7" t="n"/>
      <c r="H39" s="7" t="n"/>
      <c r="I39" s="4" t="n"/>
      <c r="J39" s="8" t="n"/>
      <c r="K39" s="8" t="n"/>
      <c r="L39" s="42">
        <f>IF(OR(J39="",K39=""),"",IFERROR((K39-J39)*24,0))</f>
        <v/>
      </c>
      <c r="M39" s="7" t="n"/>
      <c r="N39" s="4" t="n"/>
      <c r="O39" s="10" t="n"/>
      <c r="P39" s="10" t="n"/>
      <c r="Q39" s="16">
        <f>IF(AND(O39="",P39=""),"",MAX(0,O39-P39))</f>
        <v/>
      </c>
      <c r="R39" s="43">
        <f>IF(F39="","",IFERROR(COUNTIF($F$4:F39,F39)/COUNTIF($F$4:$F$103,F39),0))</f>
        <v/>
      </c>
      <c r="S39" s="18">
        <f>IF(A39="","",IF(OR(I39="Absent",Q39&gt;0),"Yes","No"))</f>
        <v/>
      </c>
      <c r="T39" s="7" t="n"/>
    </row>
    <row r="40" ht="21" customHeight="1">
      <c r="A40" s="4" t="n"/>
      <c r="B40" s="5" t="n"/>
      <c r="C40" s="6">
        <f>IF(B40="","",B40)</f>
        <v/>
      </c>
      <c r="D40" s="7" t="n"/>
      <c r="E40" s="4" t="n"/>
      <c r="F40" s="7" t="n"/>
      <c r="G40" s="7" t="n"/>
      <c r="H40" s="7" t="n"/>
      <c r="I40" s="4" t="n"/>
      <c r="J40" s="8" t="n"/>
      <c r="K40" s="8" t="n"/>
      <c r="L40" s="40">
        <f>IF(OR(J40="",K40=""),"",IFERROR((K40-J40)*24,0))</f>
        <v/>
      </c>
      <c r="M40" s="7" t="n"/>
      <c r="N40" s="4" t="n"/>
      <c r="O40" s="10" t="n"/>
      <c r="P40" s="10" t="n"/>
      <c r="Q40" s="11">
        <f>IF(AND(O40="",P40=""),"",MAX(0,O40-P40))</f>
        <v/>
      </c>
      <c r="R40" s="41">
        <f>IF(F40="","",IFERROR(COUNTIF($F$4:F40,F40)/COUNTIF($F$4:$F$103,F40),0))</f>
        <v/>
      </c>
      <c r="S40" s="13">
        <f>IF(A40="","",IF(OR(I40="Absent",Q40&gt;0),"Yes","No"))</f>
        <v/>
      </c>
      <c r="T40" s="7" t="n"/>
    </row>
    <row r="41" ht="21" customHeight="1">
      <c r="A41" s="4" t="n"/>
      <c r="B41" s="5" t="n"/>
      <c r="C41" s="14">
        <f>IF(B41="","",B41)</f>
        <v/>
      </c>
      <c r="D41" s="7" t="n"/>
      <c r="E41" s="4" t="n"/>
      <c r="F41" s="7" t="n"/>
      <c r="G41" s="7" t="n"/>
      <c r="H41" s="7" t="n"/>
      <c r="I41" s="4" t="n"/>
      <c r="J41" s="8" t="n"/>
      <c r="K41" s="8" t="n"/>
      <c r="L41" s="42">
        <f>IF(OR(J41="",K41=""),"",IFERROR((K41-J41)*24,0))</f>
        <v/>
      </c>
      <c r="M41" s="7" t="n"/>
      <c r="N41" s="4" t="n"/>
      <c r="O41" s="10" t="n"/>
      <c r="P41" s="10" t="n"/>
      <c r="Q41" s="16">
        <f>IF(AND(O41="",P41=""),"",MAX(0,O41-P41))</f>
        <v/>
      </c>
      <c r="R41" s="43">
        <f>IF(F41="","",IFERROR(COUNTIF($F$4:F41,F41)/COUNTIF($F$4:$F$103,F41),0))</f>
        <v/>
      </c>
      <c r="S41" s="18">
        <f>IF(A41="","",IF(OR(I41="Absent",Q41&gt;0),"Yes","No"))</f>
        <v/>
      </c>
      <c r="T41" s="7" t="n"/>
    </row>
    <row r="42" ht="21" customHeight="1">
      <c r="A42" s="4" t="n"/>
      <c r="B42" s="5" t="n"/>
      <c r="C42" s="6">
        <f>IF(B42="","",B42)</f>
        <v/>
      </c>
      <c r="D42" s="7" t="n"/>
      <c r="E42" s="4" t="n"/>
      <c r="F42" s="7" t="n"/>
      <c r="G42" s="7" t="n"/>
      <c r="H42" s="7" t="n"/>
      <c r="I42" s="4" t="n"/>
      <c r="J42" s="8" t="n"/>
      <c r="K42" s="8" t="n"/>
      <c r="L42" s="40">
        <f>IF(OR(J42="",K42=""),"",IFERROR((K42-J42)*24,0))</f>
        <v/>
      </c>
      <c r="M42" s="7" t="n"/>
      <c r="N42" s="4" t="n"/>
      <c r="O42" s="10" t="n"/>
      <c r="P42" s="10" t="n"/>
      <c r="Q42" s="11">
        <f>IF(AND(O42="",P42=""),"",MAX(0,O42-P42))</f>
        <v/>
      </c>
      <c r="R42" s="41">
        <f>IF(F42="","",IFERROR(COUNTIF($F$4:F42,F42)/COUNTIF($F$4:$F$103,F42),0))</f>
        <v/>
      </c>
      <c r="S42" s="13">
        <f>IF(A42="","",IF(OR(I42="Absent",Q42&gt;0),"Yes","No"))</f>
        <v/>
      </c>
      <c r="T42" s="7" t="n"/>
    </row>
    <row r="43" ht="21" customHeight="1">
      <c r="A43" s="4" t="n"/>
      <c r="B43" s="5" t="n"/>
      <c r="C43" s="14">
        <f>IF(B43="","",B43)</f>
        <v/>
      </c>
      <c r="D43" s="7" t="n"/>
      <c r="E43" s="4" t="n"/>
      <c r="F43" s="7" t="n"/>
      <c r="G43" s="7" t="n"/>
      <c r="H43" s="7" t="n"/>
      <c r="I43" s="4" t="n"/>
      <c r="J43" s="8" t="n"/>
      <c r="K43" s="8" t="n"/>
      <c r="L43" s="42">
        <f>IF(OR(J43="",K43=""),"",IFERROR((K43-J43)*24,0))</f>
        <v/>
      </c>
      <c r="M43" s="7" t="n"/>
      <c r="N43" s="4" t="n"/>
      <c r="O43" s="10" t="n"/>
      <c r="P43" s="10" t="n"/>
      <c r="Q43" s="16">
        <f>IF(AND(O43="",P43=""),"",MAX(0,O43-P43))</f>
        <v/>
      </c>
      <c r="R43" s="43">
        <f>IF(F43="","",IFERROR(COUNTIF($F$4:F43,F43)/COUNTIF($F$4:$F$103,F43),0))</f>
        <v/>
      </c>
      <c r="S43" s="18">
        <f>IF(A43="","",IF(OR(I43="Absent",Q43&gt;0),"Yes","No"))</f>
        <v/>
      </c>
      <c r="T43" s="7" t="n"/>
    </row>
    <row r="44" ht="21" customHeight="1">
      <c r="A44" s="4" t="n"/>
      <c r="B44" s="5" t="n"/>
      <c r="C44" s="6">
        <f>IF(B44="","",B44)</f>
        <v/>
      </c>
      <c r="D44" s="7" t="n"/>
      <c r="E44" s="4" t="n"/>
      <c r="F44" s="7" t="n"/>
      <c r="G44" s="7" t="n"/>
      <c r="H44" s="7" t="n"/>
      <c r="I44" s="4" t="n"/>
      <c r="J44" s="8" t="n"/>
      <c r="K44" s="8" t="n"/>
      <c r="L44" s="40">
        <f>IF(OR(J44="",K44=""),"",IFERROR((K44-J44)*24,0))</f>
        <v/>
      </c>
      <c r="M44" s="7" t="n"/>
      <c r="N44" s="4" t="n"/>
      <c r="O44" s="10" t="n"/>
      <c r="P44" s="10" t="n"/>
      <c r="Q44" s="11">
        <f>IF(AND(O44="",P44=""),"",MAX(0,O44-P44))</f>
        <v/>
      </c>
      <c r="R44" s="41">
        <f>IF(F44="","",IFERROR(COUNTIF($F$4:F44,F44)/COUNTIF($F$4:$F$103,F44),0))</f>
        <v/>
      </c>
      <c r="S44" s="13">
        <f>IF(A44="","",IF(OR(I44="Absent",Q44&gt;0),"Yes","No"))</f>
        <v/>
      </c>
      <c r="T44" s="7" t="n"/>
    </row>
    <row r="45" ht="21" customHeight="1">
      <c r="A45" s="4" t="n"/>
      <c r="B45" s="5" t="n"/>
      <c r="C45" s="14">
        <f>IF(B45="","",B45)</f>
        <v/>
      </c>
      <c r="D45" s="7" t="n"/>
      <c r="E45" s="4" t="n"/>
      <c r="F45" s="7" t="n"/>
      <c r="G45" s="7" t="n"/>
      <c r="H45" s="7" t="n"/>
      <c r="I45" s="4" t="n"/>
      <c r="J45" s="8" t="n"/>
      <c r="K45" s="8" t="n"/>
      <c r="L45" s="42">
        <f>IF(OR(J45="",K45=""),"",IFERROR((K45-J45)*24,0))</f>
        <v/>
      </c>
      <c r="M45" s="7" t="n"/>
      <c r="N45" s="4" t="n"/>
      <c r="O45" s="10" t="n"/>
      <c r="P45" s="10" t="n"/>
      <c r="Q45" s="16">
        <f>IF(AND(O45="",P45=""),"",MAX(0,O45-P45))</f>
        <v/>
      </c>
      <c r="R45" s="43">
        <f>IF(F45="","",IFERROR(COUNTIF($F$4:F45,F45)/COUNTIF($F$4:$F$103,F45),0))</f>
        <v/>
      </c>
      <c r="S45" s="18">
        <f>IF(A45="","",IF(OR(I45="Absent",Q45&gt;0),"Yes","No"))</f>
        <v/>
      </c>
      <c r="T45" s="7" t="n"/>
    </row>
    <row r="46" ht="21" customHeight="1">
      <c r="A46" s="4" t="n"/>
      <c r="B46" s="5" t="n"/>
      <c r="C46" s="6">
        <f>IF(B46="","",B46)</f>
        <v/>
      </c>
      <c r="D46" s="7" t="n"/>
      <c r="E46" s="4" t="n"/>
      <c r="F46" s="7" t="n"/>
      <c r="G46" s="7" t="n"/>
      <c r="H46" s="7" t="n"/>
      <c r="I46" s="4" t="n"/>
      <c r="J46" s="8" t="n"/>
      <c r="K46" s="8" t="n"/>
      <c r="L46" s="40">
        <f>IF(OR(J46="",K46=""),"",IFERROR((K46-J46)*24,0))</f>
        <v/>
      </c>
      <c r="M46" s="7" t="n"/>
      <c r="N46" s="4" t="n"/>
      <c r="O46" s="10" t="n"/>
      <c r="P46" s="10" t="n"/>
      <c r="Q46" s="11">
        <f>IF(AND(O46="",P46=""),"",MAX(0,O46-P46))</f>
        <v/>
      </c>
      <c r="R46" s="41">
        <f>IF(F46="","",IFERROR(COUNTIF($F$4:F46,F46)/COUNTIF($F$4:$F$103,F46),0))</f>
        <v/>
      </c>
      <c r="S46" s="13">
        <f>IF(A46="","",IF(OR(I46="Absent",Q46&gt;0),"Yes","No"))</f>
        <v/>
      </c>
      <c r="T46" s="7" t="n"/>
    </row>
    <row r="47" ht="21" customHeight="1">
      <c r="A47" s="4" t="n"/>
      <c r="B47" s="5" t="n"/>
      <c r="C47" s="14">
        <f>IF(B47="","",B47)</f>
        <v/>
      </c>
      <c r="D47" s="7" t="n"/>
      <c r="E47" s="4" t="n"/>
      <c r="F47" s="7" t="n"/>
      <c r="G47" s="7" t="n"/>
      <c r="H47" s="7" t="n"/>
      <c r="I47" s="4" t="n"/>
      <c r="J47" s="8" t="n"/>
      <c r="K47" s="8" t="n"/>
      <c r="L47" s="42">
        <f>IF(OR(J47="",K47=""),"",IFERROR((K47-J47)*24,0))</f>
        <v/>
      </c>
      <c r="M47" s="7" t="n"/>
      <c r="N47" s="4" t="n"/>
      <c r="O47" s="10" t="n"/>
      <c r="P47" s="10" t="n"/>
      <c r="Q47" s="16">
        <f>IF(AND(O47="",P47=""),"",MAX(0,O47-P47))</f>
        <v/>
      </c>
      <c r="R47" s="43">
        <f>IF(F47="","",IFERROR(COUNTIF($F$4:F47,F47)/COUNTIF($F$4:$F$103,F47),0))</f>
        <v/>
      </c>
      <c r="S47" s="18">
        <f>IF(A47="","",IF(OR(I47="Absent",Q47&gt;0),"Yes","No"))</f>
        <v/>
      </c>
      <c r="T47" s="7" t="n"/>
    </row>
    <row r="48" ht="21" customHeight="1">
      <c r="A48" s="4" t="n"/>
      <c r="B48" s="5" t="n"/>
      <c r="C48" s="6">
        <f>IF(B48="","",B48)</f>
        <v/>
      </c>
      <c r="D48" s="7" t="n"/>
      <c r="E48" s="4" t="n"/>
      <c r="F48" s="7" t="n"/>
      <c r="G48" s="7" t="n"/>
      <c r="H48" s="7" t="n"/>
      <c r="I48" s="4" t="n"/>
      <c r="J48" s="8" t="n"/>
      <c r="K48" s="8" t="n"/>
      <c r="L48" s="40">
        <f>IF(OR(J48="",K48=""),"",IFERROR((K48-J48)*24,0))</f>
        <v/>
      </c>
      <c r="M48" s="7" t="n"/>
      <c r="N48" s="4" t="n"/>
      <c r="O48" s="10" t="n"/>
      <c r="P48" s="10" t="n"/>
      <c r="Q48" s="11">
        <f>IF(AND(O48="",P48=""),"",MAX(0,O48-P48))</f>
        <v/>
      </c>
      <c r="R48" s="41">
        <f>IF(F48="","",IFERROR(COUNTIF($F$4:F48,F48)/COUNTIF($F$4:$F$103,F48),0))</f>
        <v/>
      </c>
      <c r="S48" s="13">
        <f>IF(A48="","",IF(OR(I48="Absent",Q48&gt;0),"Yes","No"))</f>
        <v/>
      </c>
      <c r="T48" s="7" t="n"/>
    </row>
    <row r="49" ht="21" customHeight="1">
      <c r="A49" s="4" t="n"/>
      <c r="B49" s="5" t="n"/>
      <c r="C49" s="14">
        <f>IF(B49="","",B49)</f>
        <v/>
      </c>
      <c r="D49" s="7" t="n"/>
      <c r="E49" s="4" t="n"/>
      <c r="F49" s="7" t="n"/>
      <c r="G49" s="7" t="n"/>
      <c r="H49" s="7" t="n"/>
      <c r="I49" s="4" t="n"/>
      <c r="J49" s="8" t="n"/>
      <c r="K49" s="8" t="n"/>
      <c r="L49" s="42">
        <f>IF(OR(J49="",K49=""),"",IFERROR((K49-J49)*24,0))</f>
        <v/>
      </c>
      <c r="M49" s="7" t="n"/>
      <c r="N49" s="4" t="n"/>
      <c r="O49" s="10" t="n"/>
      <c r="P49" s="10" t="n"/>
      <c r="Q49" s="16">
        <f>IF(AND(O49="",P49=""),"",MAX(0,O49-P49))</f>
        <v/>
      </c>
      <c r="R49" s="43">
        <f>IF(F49="","",IFERROR(COUNTIF($F$4:F49,F49)/COUNTIF($F$4:$F$103,F49),0))</f>
        <v/>
      </c>
      <c r="S49" s="18">
        <f>IF(A49="","",IF(OR(I49="Absent",Q49&gt;0),"Yes","No"))</f>
        <v/>
      </c>
      <c r="T49" s="7" t="n"/>
    </row>
    <row r="50" ht="21" customHeight="1">
      <c r="A50" s="4" t="n"/>
      <c r="B50" s="5" t="n"/>
      <c r="C50" s="6">
        <f>IF(B50="","",B50)</f>
        <v/>
      </c>
      <c r="D50" s="7" t="n"/>
      <c r="E50" s="4" t="n"/>
      <c r="F50" s="7" t="n"/>
      <c r="G50" s="7" t="n"/>
      <c r="H50" s="7" t="n"/>
      <c r="I50" s="4" t="n"/>
      <c r="J50" s="8" t="n"/>
      <c r="K50" s="8" t="n"/>
      <c r="L50" s="40">
        <f>IF(OR(J50="",K50=""),"",IFERROR((K50-J50)*24,0))</f>
        <v/>
      </c>
      <c r="M50" s="7" t="n"/>
      <c r="N50" s="4" t="n"/>
      <c r="O50" s="10" t="n"/>
      <c r="P50" s="10" t="n"/>
      <c r="Q50" s="11">
        <f>IF(AND(O50="",P50=""),"",MAX(0,O50-P50))</f>
        <v/>
      </c>
      <c r="R50" s="41">
        <f>IF(F50="","",IFERROR(COUNTIF($F$4:F50,F50)/COUNTIF($F$4:$F$103,F50),0))</f>
        <v/>
      </c>
      <c r="S50" s="13">
        <f>IF(A50="","",IF(OR(I50="Absent",Q50&gt;0),"Yes","No"))</f>
        <v/>
      </c>
      <c r="T50" s="7" t="n"/>
    </row>
    <row r="51" ht="21" customHeight="1">
      <c r="A51" s="4" t="n"/>
      <c r="B51" s="5" t="n"/>
      <c r="C51" s="14">
        <f>IF(B51="","",B51)</f>
        <v/>
      </c>
      <c r="D51" s="7" t="n"/>
      <c r="E51" s="4" t="n"/>
      <c r="F51" s="7" t="n"/>
      <c r="G51" s="7" t="n"/>
      <c r="H51" s="7" t="n"/>
      <c r="I51" s="4" t="n"/>
      <c r="J51" s="8" t="n"/>
      <c r="K51" s="8" t="n"/>
      <c r="L51" s="42">
        <f>IF(OR(J51="",K51=""),"",IFERROR((K51-J51)*24,0))</f>
        <v/>
      </c>
      <c r="M51" s="7" t="n"/>
      <c r="N51" s="4" t="n"/>
      <c r="O51" s="10" t="n"/>
      <c r="P51" s="10" t="n"/>
      <c r="Q51" s="16">
        <f>IF(AND(O51="",P51=""),"",MAX(0,O51-P51))</f>
        <v/>
      </c>
      <c r="R51" s="43">
        <f>IF(F51="","",IFERROR(COUNTIF($F$4:F51,F51)/COUNTIF($F$4:$F$103,F51),0))</f>
        <v/>
      </c>
      <c r="S51" s="18">
        <f>IF(A51="","",IF(OR(I51="Absent",Q51&gt;0),"Yes","No"))</f>
        <v/>
      </c>
      <c r="T51" s="7" t="n"/>
    </row>
    <row r="52" ht="21" customHeight="1">
      <c r="A52" s="4" t="n"/>
      <c r="B52" s="5" t="n"/>
      <c r="C52" s="6">
        <f>IF(B52="","",B52)</f>
        <v/>
      </c>
      <c r="D52" s="7" t="n"/>
      <c r="E52" s="4" t="n"/>
      <c r="F52" s="7" t="n"/>
      <c r="G52" s="7" t="n"/>
      <c r="H52" s="7" t="n"/>
      <c r="I52" s="4" t="n"/>
      <c r="J52" s="8" t="n"/>
      <c r="K52" s="8" t="n"/>
      <c r="L52" s="40">
        <f>IF(OR(J52="",K52=""),"",IFERROR((K52-J52)*24,0))</f>
        <v/>
      </c>
      <c r="M52" s="7" t="n"/>
      <c r="N52" s="4" t="n"/>
      <c r="O52" s="10" t="n"/>
      <c r="P52" s="10" t="n"/>
      <c r="Q52" s="11">
        <f>IF(AND(O52="",P52=""),"",MAX(0,O52-P52))</f>
        <v/>
      </c>
      <c r="R52" s="41">
        <f>IF(F52="","",IFERROR(COUNTIF($F$4:F52,F52)/COUNTIF($F$4:$F$103,F52),0))</f>
        <v/>
      </c>
      <c r="S52" s="13">
        <f>IF(A52="","",IF(OR(I52="Absent",Q52&gt;0),"Yes","No"))</f>
        <v/>
      </c>
      <c r="T52" s="7" t="n"/>
    </row>
    <row r="53" ht="21" customHeight="1">
      <c r="A53" s="4" t="n"/>
      <c r="B53" s="5" t="n"/>
      <c r="C53" s="14">
        <f>IF(B53="","",B53)</f>
        <v/>
      </c>
      <c r="D53" s="7" t="n"/>
      <c r="E53" s="4" t="n"/>
      <c r="F53" s="7" t="n"/>
      <c r="G53" s="7" t="n"/>
      <c r="H53" s="7" t="n"/>
      <c r="I53" s="4" t="n"/>
      <c r="J53" s="8" t="n"/>
      <c r="K53" s="8" t="n"/>
      <c r="L53" s="42">
        <f>IF(OR(J53="",K53=""),"",IFERROR((K53-J53)*24,0))</f>
        <v/>
      </c>
      <c r="M53" s="7" t="n"/>
      <c r="N53" s="4" t="n"/>
      <c r="O53" s="10" t="n"/>
      <c r="P53" s="10" t="n"/>
      <c r="Q53" s="16">
        <f>IF(AND(O53="",P53=""),"",MAX(0,O53-P53))</f>
        <v/>
      </c>
      <c r="R53" s="43">
        <f>IF(F53="","",IFERROR(COUNTIF($F$4:F53,F53)/COUNTIF($F$4:$F$103,F53),0))</f>
        <v/>
      </c>
      <c r="S53" s="18">
        <f>IF(A53="","",IF(OR(I53="Absent",Q53&gt;0),"Yes","No"))</f>
        <v/>
      </c>
      <c r="T53" s="7" t="n"/>
    </row>
    <row r="54" ht="21" customHeight="1">
      <c r="A54" s="4" t="n"/>
      <c r="B54" s="5" t="n"/>
      <c r="C54" s="6">
        <f>IF(B54="","",B54)</f>
        <v/>
      </c>
      <c r="D54" s="7" t="n"/>
      <c r="E54" s="4" t="n"/>
      <c r="F54" s="7" t="n"/>
      <c r="G54" s="7" t="n"/>
      <c r="H54" s="7" t="n"/>
      <c r="I54" s="4" t="n"/>
      <c r="J54" s="8" t="n"/>
      <c r="K54" s="8" t="n"/>
      <c r="L54" s="40">
        <f>IF(OR(J54="",K54=""),"",IFERROR((K54-J54)*24,0))</f>
        <v/>
      </c>
      <c r="M54" s="7" t="n"/>
      <c r="N54" s="4" t="n"/>
      <c r="O54" s="10" t="n"/>
      <c r="P54" s="10" t="n"/>
      <c r="Q54" s="11">
        <f>IF(AND(O54="",P54=""),"",MAX(0,O54-P54))</f>
        <v/>
      </c>
      <c r="R54" s="41">
        <f>IF(F54="","",IFERROR(COUNTIF($F$4:F54,F54)/COUNTIF($F$4:$F$103,F54),0))</f>
        <v/>
      </c>
      <c r="S54" s="13">
        <f>IF(A54="","",IF(OR(I54="Absent",Q54&gt;0),"Yes","No"))</f>
        <v/>
      </c>
      <c r="T54" s="7" t="n"/>
    </row>
    <row r="55" ht="21" customHeight="1">
      <c r="A55" s="4" t="n"/>
      <c r="B55" s="5" t="n"/>
      <c r="C55" s="14">
        <f>IF(B55="","",B55)</f>
        <v/>
      </c>
      <c r="D55" s="7" t="n"/>
      <c r="E55" s="4" t="n"/>
      <c r="F55" s="7" t="n"/>
      <c r="G55" s="7" t="n"/>
      <c r="H55" s="7" t="n"/>
      <c r="I55" s="4" t="n"/>
      <c r="J55" s="8" t="n"/>
      <c r="K55" s="8" t="n"/>
      <c r="L55" s="42">
        <f>IF(OR(J55="",K55=""),"",IFERROR((K55-J55)*24,0))</f>
        <v/>
      </c>
      <c r="M55" s="7" t="n"/>
      <c r="N55" s="4" t="n"/>
      <c r="O55" s="10" t="n"/>
      <c r="P55" s="10" t="n"/>
      <c r="Q55" s="16">
        <f>IF(AND(O55="",P55=""),"",MAX(0,O55-P55))</f>
        <v/>
      </c>
      <c r="R55" s="43">
        <f>IF(F55="","",IFERROR(COUNTIF($F$4:F55,F55)/COUNTIF($F$4:$F$103,F55),0))</f>
        <v/>
      </c>
      <c r="S55" s="18">
        <f>IF(A55="","",IF(OR(I55="Absent",Q55&gt;0),"Yes","No"))</f>
        <v/>
      </c>
      <c r="T55" s="7" t="n"/>
    </row>
    <row r="56" ht="21" customHeight="1">
      <c r="A56" s="4" t="n"/>
      <c r="B56" s="5" t="n"/>
      <c r="C56" s="6">
        <f>IF(B56="","",B56)</f>
        <v/>
      </c>
      <c r="D56" s="7" t="n"/>
      <c r="E56" s="4" t="n"/>
      <c r="F56" s="7" t="n"/>
      <c r="G56" s="7" t="n"/>
      <c r="H56" s="7" t="n"/>
      <c r="I56" s="4" t="n"/>
      <c r="J56" s="8" t="n"/>
      <c r="K56" s="8" t="n"/>
      <c r="L56" s="40">
        <f>IF(OR(J56="",K56=""),"",IFERROR((K56-J56)*24,0))</f>
        <v/>
      </c>
      <c r="M56" s="7" t="n"/>
      <c r="N56" s="4" t="n"/>
      <c r="O56" s="10" t="n"/>
      <c r="P56" s="10" t="n"/>
      <c r="Q56" s="11">
        <f>IF(AND(O56="",P56=""),"",MAX(0,O56-P56))</f>
        <v/>
      </c>
      <c r="R56" s="41">
        <f>IF(F56="","",IFERROR(COUNTIF($F$4:F56,F56)/COUNTIF($F$4:$F$103,F56),0))</f>
        <v/>
      </c>
      <c r="S56" s="13">
        <f>IF(A56="","",IF(OR(I56="Absent",Q56&gt;0),"Yes","No"))</f>
        <v/>
      </c>
      <c r="T56" s="7" t="n"/>
    </row>
    <row r="57" ht="21" customHeight="1">
      <c r="A57" s="4" t="n"/>
      <c r="B57" s="5" t="n"/>
      <c r="C57" s="14">
        <f>IF(B57="","",B57)</f>
        <v/>
      </c>
      <c r="D57" s="7" t="n"/>
      <c r="E57" s="4" t="n"/>
      <c r="F57" s="7" t="n"/>
      <c r="G57" s="7" t="n"/>
      <c r="H57" s="7" t="n"/>
      <c r="I57" s="4" t="n"/>
      <c r="J57" s="8" t="n"/>
      <c r="K57" s="8" t="n"/>
      <c r="L57" s="42">
        <f>IF(OR(J57="",K57=""),"",IFERROR((K57-J57)*24,0))</f>
        <v/>
      </c>
      <c r="M57" s="7" t="n"/>
      <c r="N57" s="4" t="n"/>
      <c r="O57" s="10" t="n"/>
      <c r="P57" s="10" t="n"/>
      <c r="Q57" s="16">
        <f>IF(AND(O57="",P57=""),"",MAX(0,O57-P57))</f>
        <v/>
      </c>
      <c r="R57" s="43">
        <f>IF(F57="","",IFERROR(COUNTIF($F$4:F57,F57)/COUNTIF($F$4:$F$103,F57),0))</f>
        <v/>
      </c>
      <c r="S57" s="18">
        <f>IF(A57="","",IF(OR(I57="Absent",Q57&gt;0),"Yes","No"))</f>
        <v/>
      </c>
      <c r="T57" s="7" t="n"/>
    </row>
    <row r="58" ht="21" customHeight="1">
      <c r="A58" s="4" t="n"/>
      <c r="B58" s="5" t="n"/>
      <c r="C58" s="6">
        <f>IF(B58="","",B58)</f>
        <v/>
      </c>
      <c r="D58" s="7" t="n"/>
      <c r="E58" s="4" t="n"/>
      <c r="F58" s="7" t="n"/>
      <c r="G58" s="7" t="n"/>
      <c r="H58" s="7" t="n"/>
      <c r="I58" s="4" t="n"/>
      <c r="J58" s="8" t="n"/>
      <c r="K58" s="8" t="n"/>
      <c r="L58" s="40">
        <f>IF(OR(J58="",K58=""),"",IFERROR((K58-J58)*24,0))</f>
        <v/>
      </c>
      <c r="M58" s="7" t="n"/>
      <c r="N58" s="4" t="n"/>
      <c r="O58" s="10" t="n"/>
      <c r="P58" s="10" t="n"/>
      <c r="Q58" s="11">
        <f>IF(AND(O58="",P58=""),"",MAX(0,O58-P58))</f>
        <v/>
      </c>
      <c r="R58" s="41">
        <f>IF(F58="","",IFERROR(COUNTIF($F$4:F58,F58)/COUNTIF($F$4:$F$103,F58),0))</f>
        <v/>
      </c>
      <c r="S58" s="13">
        <f>IF(A58="","",IF(OR(I58="Absent",Q58&gt;0),"Yes","No"))</f>
        <v/>
      </c>
      <c r="T58" s="7" t="n"/>
    </row>
    <row r="59" ht="21" customHeight="1">
      <c r="A59" s="4" t="n"/>
      <c r="B59" s="5" t="n"/>
      <c r="C59" s="14">
        <f>IF(B59="","",B59)</f>
        <v/>
      </c>
      <c r="D59" s="7" t="n"/>
      <c r="E59" s="4" t="n"/>
      <c r="F59" s="7" t="n"/>
      <c r="G59" s="7" t="n"/>
      <c r="H59" s="7" t="n"/>
      <c r="I59" s="4" t="n"/>
      <c r="J59" s="8" t="n"/>
      <c r="K59" s="8" t="n"/>
      <c r="L59" s="42">
        <f>IF(OR(J59="",K59=""),"",IFERROR((K59-J59)*24,0))</f>
        <v/>
      </c>
      <c r="M59" s="7" t="n"/>
      <c r="N59" s="4" t="n"/>
      <c r="O59" s="10" t="n"/>
      <c r="P59" s="10" t="n"/>
      <c r="Q59" s="16">
        <f>IF(AND(O59="",P59=""),"",MAX(0,O59-P59))</f>
        <v/>
      </c>
      <c r="R59" s="43">
        <f>IF(F59="","",IFERROR(COUNTIF($F$4:F59,F59)/COUNTIF($F$4:$F$103,F59),0))</f>
        <v/>
      </c>
      <c r="S59" s="18">
        <f>IF(A59="","",IF(OR(I59="Absent",Q59&gt;0),"Yes","No"))</f>
        <v/>
      </c>
      <c r="T59" s="7" t="n"/>
    </row>
    <row r="60" ht="21" customHeight="1">
      <c r="A60" s="4" t="n"/>
      <c r="B60" s="5" t="n"/>
      <c r="C60" s="6">
        <f>IF(B60="","",B60)</f>
        <v/>
      </c>
      <c r="D60" s="7" t="n"/>
      <c r="E60" s="4" t="n"/>
      <c r="F60" s="7" t="n"/>
      <c r="G60" s="7" t="n"/>
      <c r="H60" s="7" t="n"/>
      <c r="I60" s="4" t="n"/>
      <c r="J60" s="8" t="n"/>
      <c r="K60" s="8" t="n"/>
      <c r="L60" s="40">
        <f>IF(OR(J60="",K60=""),"",IFERROR((K60-J60)*24,0))</f>
        <v/>
      </c>
      <c r="M60" s="7" t="n"/>
      <c r="N60" s="4" t="n"/>
      <c r="O60" s="10" t="n"/>
      <c r="P60" s="10" t="n"/>
      <c r="Q60" s="11">
        <f>IF(AND(O60="",P60=""),"",MAX(0,O60-P60))</f>
        <v/>
      </c>
      <c r="R60" s="41">
        <f>IF(F60="","",IFERROR(COUNTIF($F$4:F60,F60)/COUNTIF($F$4:$F$103,F60),0))</f>
        <v/>
      </c>
      <c r="S60" s="13">
        <f>IF(A60="","",IF(OR(I60="Absent",Q60&gt;0),"Yes","No"))</f>
        <v/>
      </c>
      <c r="T60" s="7" t="n"/>
    </row>
    <row r="61" ht="21" customHeight="1">
      <c r="A61" s="4" t="n"/>
      <c r="B61" s="5" t="n"/>
      <c r="C61" s="14">
        <f>IF(B61="","",B61)</f>
        <v/>
      </c>
      <c r="D61" s="7" t="n"/>
      <c r="E61" s="4" t="n"/>
      <c r="F61" s="7" t="n"/>
      <c r="G61" s="7" t="n"/>
      <c r="H61" s="7" t="n"/>
      <c r="I61" s="4" t="n"/>
      <c r="J61" s="8" t="n"/>
      <c r="K61" s="8" t="n"/>
      <c r="L61" s="42">
        <f>IF(OR(J61="",K61=""),"",IFERROR((K61-J61)*24,0))</f>
        <v/>
      </c>
      <c r="M61" s="7" t="n"/>
      <c r="N61" s="4" t="n"/>
      <c r="O61" s="10" t="n"/>
      <c r="P61" s="10" t="n"/>
      <c r="Q61" s="16">
        <f>IF(AND(O61="",P61=""),"",MAX(0,O61-P61))</f>
        <v/>
      </c>
      <c r="R61" s="43">
        <f>IF(F61="","",IFERROR(COUNTIF($F$4:F61,F61)/COUNTIF($F$4:$F$103,F61),0))</f>
        <v/>
      </c>
      <c r="S61" s="18">
        <f>IF(A61="","",IF(OR(I61="Absent",Q61&gt;0),"Yes","No"))</f>
        <v/>
      </c>
      <c r="T61" s="7" t="n"/>
    </row>
    <row r="62" ht="21" customHeight="1">
      <c r="A62" s="4" t="n"/>
      <c r="B62" s="5" t="n"/>
      <c r="C62" s="6">
        <f>IF(B62="","",B62)</f>
        <v/>
      </c>
      <c r="D62" s="7" t="n"/>
      <c r="E62" s="4" t="n"/>
      <c r="F62" s="7" t="n"/>
      <c r="G62" s="7" t="n"/>
      <c r="H62" s="7" t="n"/>
      <c r="I62" s="4" t="n"/>
      <c r="J62" s="8" t="n"/>
      <c r="K62" s="8" t="n"/>
      <c r="L62" s="40">
        <f>IF(OR(J62="",K62=""),"",IFERROR((K62-J62)*24,0))</f>
        <v/>
      </c>
      <c r="M62" s="7" t="n"/>
      <c r="N62" s="4" t="n"/>
      <c r="O62" s="10" t="n"/>
      <c r="P62" s="10" t="n"/>
      <c r="Q62" s="11">
        <f>IF(AND(O62="",P62=""),"",MAX(0,O62-P62))</f>
        <v/>
      </c>
      <c r="R62" s="41">
        <f>IF(F62="","",IFERROR(COUNTIF($F$4:F62,F62)/COUNTIF($F$4:$F$103,F62),0))</f>
        <v/>
      </c>
      <c r="S62" s="13">
        <f>IF(A62="","",IF(OR(I62="Absent",Q62&gt;0),"Yes","No"))</f>
        <v/>
      </c>
      <c r="T62" s="7" t="n"/>
    </row>
    <row r="63" ht="21" customHeight="1">
      <c r="A63" s="4" t="n"/>
      <c r="B63" s="5" t="n"/>
      <c r="C63" s="14">
        <f>IF(B63="","",B63)</f>
        <v/>
      </c>
      <c r="D63" s="7" t="n"/>
      <c r="E63" s="4" t="n"/>
      <c r="F63" s="7" t="n"/>
      <c r="G63" s="7" t="n"/>
      <c r="H63" s="7" t="n"/>
      <c r="I63" s="4" t="n"/>
      <c r="J63" s="8" t="n"/>
      <c r="K63" s="8" t="n"/>
      <c r="L63" s="42">
        <f>IF(OR(J63="",K63=""),"",IFERROR((K63-J63)*24,0))</f>
        <v/>
      </c>
      <c r="M63" s="7" t="n"/>
      <c r="N63" s="4" t="n"/>
      <c r="O63" s="10" t="n"/>
      <c r="P63" s="10" t="n"/>
      <c r="Q63" s="16">
        <f>IF(AND(O63="",P63=""),"",MAX(0,O63-P63))</f>
        <v/>
      </c>
      <c r="R63" s="43">
        <f>IF(F63="","",IFERROR(COUNTIF($F$4:F63,F63)/COUNTIF($F$4:$F$103,F63),0))</f>
        <v/>
      </c>
      <c r="S63" s="18">
        <f>IF(A63="","",IF(OR(I63="Absent",Q63&gt;0),"Yes","No"))</f>
        <v/>
      </c>
      <c r="T63" s="7" t="n"/>
    </row>
    <row r="64" ht="21" customHeight="1">
      <c r="A64" s="4" t="n"/>
      <c r="B64" s="5" t="n"/>
      <c r="C64" s="6">
        <f>IF(B64="","",B64)</f>
        <v/>
      </c>
      <c r="D64" s="7" t="n"/>
      <c r="E64" s="4" t="n"/>
      <c r="F64" s="7" t="n"/>
      <c r="G64" s="7" t="n"/>
      <c r="H64" s="7" t="n"/>
      <c r="I64" s="4" t="n"/>
      <c r="J64" s="8" t="n"/>
      <c r="K64" s="8" t="n"/>
      <c r="L64" s="40">
        <f>IF(OR(J64="",K64=""),"",IFERROR((K64-J64)*24,0))</f>
        <v/>
      </c>
      <c r="M64" s="7" t="n"/>
      <c r="N64" s="4" t="n"/>
      <c r="O64" s="10" t="n"/>
      <c r="P64" s="10" t="n"/>
      <c r="Q64" s="11">
        <f>IF(AND(O64="",P64=""),"",MAX(0,O64-P64))</f>
        <v/>
      </c>
      <c r="R64" s="41">
        <f>IF(F64="","",IFERROR(COUNTIF($F$4:F64,F64)/COUNTIF($F$4:$F$103,F64),0))</f>
        <v/>
      </c>
      <c r="S64" s="13">
        <f>IF(A64="","",IF(OR(I64="Absent",Q64&gt;0),"Yes","No"))</f>
        <v/>
      </c>
      <c r="T64" s="7" t="n"/>
    </row>
    <row r="65" ht="21" customHeight="1">
      <c r="A65" s="4" t="n"/>
      <c r="B65" s="5" t="n"/>
      <c r="C65" s="14">
        <f>IF(B65="","",B65)</f>
        <v/>
      </c>
      <c r="D65" s="7" t="n"/>
      <c r="E65" s="4" t="n"/>
      <c r="F65" s="7" t="n"/>
      <c r="G65" s="7" t="n"/>
      <c r="H65" s="7" t="n"/>
      <c r="I65" s="4" t="n"/>
      <c r="J65" s="8" t="n"/>
      <c r="K65" s="8" t="n"/>
      <c r="L65" s="42">
        <f>IF(OR(J65="",K65=""),"",IFERROR((K65-J65)*24,0))</f>
        <v/>
      </c>
      <c r="M65" s="7" t="n"/>
      <c r="N65" s="4" t="n"/>
      <c r="O65" s="10" t="n"/>
      <c r="P65" s="10" t="n"/>
      <c r="Q65" s="16">
        <f>IF(AND(O65="",P65=""),"",MAX(0,O65-P65))</f>
        <v/>
      </c>
      <c r="R65" s="43">
        <f>IF(F65="","",IFERROR(COUNTIF($F$4:F65,F65)/COUNTIF($F$4:$F$103,F65),0))</f>
        <v/>
      </c>
      <c r="S65" s="18">
        <f>IF(A65="","",IF(OR(I65="Absent",Q65&gt;0),"Yes","No"))</f>
        <v/>
      </c>
      <c r="T65" s="7" t="n"/>
    </row>
    <row r="66" ht="21" customHeight="1">
      <c r="A66" s="4" t="n"/>
      <c r="B66" s="5" t="n"/>
      <c r="C66" s="6">
        <f>IF(B66="","",B66)</f>
        <v/>
      </c>
      <c r="D66" s="7" t="n"/>
      <c r="E66" s="4" t="n"/>
      <c r="F66" s="7" t="n"/>
      <c r="G66" s="7" t="n"/>
      <c r="H66" s="7" t="n"/>
      <c r="I66" s="4" t="n"/>
      <c r="J66" s="8" t="n"/>
      <c r="K66" s="8" t="n"/>
      <c r="L66" s="40">
        <f>IF(OR(J66="",K66=""),"",IFERROR((K66-J66)*24,0))</f>
        <v/>
      </c>
      <c r="M66" s="7" t="n"/>
      <c r="N66" s="4" t="n"/>
      <c r="O66" s="10" t="n"/>
      <c r="P66" s="10" t="n"/>
      <c r="Q66" s="11">
        <f>IF(AND(O66="",P66=""),"",MAX(0,O66-P66))</f>
        <v/>
      </c>
      <c r="R66" s="41">
        <f>IF(F66="","",IFERROR(COUNTIF($F$4:F66,F66)/COUNTIF($F$4:$F$103,F66),0))</f>
        <v/>
      </c>
      <c r="S66" s="13">
        <f>IF(A66="","",IF(OR(I66="Absent",Q66&gt;0),"Yes","No"))</f>
        <v/>
      </c>
      <c r="T66" s="7" t="n"/>
    </row>
    <row r="67" ht="21" customHeight="1">
      <c r="A67" s="4" t="n"/>
      <c r="B67" s="5" t="n"/>
      <c r="C67" s="14">
        <f>IF(B67="","",B67)</f>
        <v/>
      </c>
      <c r="D67" s="7" t="n"/>
      <c r="E67" s="4" t="n"/>
      <c r="F67" s="7" t="n"/>
      <c r="G67" s="7" t="n"/>
      <c r="H67" s="7" t="n"/>
      <c r="I67" s="4" t="n"/>
      <c r="J67" s="8" t="n"/>
      <c r="K67" s="8" t="n"/>
      <c r="L67" s="42">
        <f>IF(OR(J67="",K67=""),"",IFERROR((K67-J67)*24,0))</f>
        <v/>
      </c>
      <c r="M67" s="7" t="n"/>
      <c r="N67" s="4" t="n"/>
      <c r="O67" s="10" t="n"/>
      <c r="P67" s="10" t="n"/>
      <c r="Q67" s="16">
        <f>IF(AND(O67="",P67=""),"",MAX(0,O67-P67))</f>
        <v/>
      </c>
      <c r="R67" s="43">
        <f>IF(F67="","",IFERROR(COUNTIF($F$4:F67,F67)/COUNTIF($F$4:$F$103,F67),0))</f>
        <v/>
      </c>
      <c r="S67" s="18">
        <f>IF(A67="","",IF(OR(I67="Absent",Q67&gt;0),"Yes","No"))</f>
        <v/>
      </c>
      <c r="T67" s="7" t="n"/>
    </row>
    <row r="68" ht="21" customHeight="1">
      <c r="A68" s="4" t="n"/>
      <c r="B68" s="5" t="n"/>
      <c r="C68" s="6">
        <f>IF(B68="","",B68)</f>
        <v/>
      </c>
      <c r="D68" s="7" t="n"/>
      <c r="E68" s="4" t="n"/>
      <c r="F68" s="7" t="n"/>
      <c r="G68" s="7" t="n"/>
      <c r="H68" s="7" t="n"/>
      <c r="I68" s="4" t="n"/>
      <c r="J68" s="8" t="n"/>
      <c r="K68" s="8" t="n"/>
      <c r="L68" s="40">
        <f>IF(OR(J68="",K68=""),"",IFERROR((K68-J68)*24,0))</f>
        <v/>
      </c>
      <c r="M68" s="7" t="n"/>
      <c r="N68" s="4" t="n"/>
      <c r="O68" s="10" t="n"/>
      <c r="P68" s="10" t="n"/>
      <c r="Q68" s="11">
        <f>IF(AND(O68="",P68=""),"",MAX(0,O68-P68))</f>
        <v/>
      </c>
      <c r="R68" s="41">
        <f>IF(F68="","",IFERROR(COUNTIF($F$4:F68,F68)/COUNTIF($F$4:$F$103,F68),0))</f>
        <v/>
      </c>
      <c r="S68" s="13">
        <f>IF(A68="","",IF(OR(I68="Absent",Q68&gt;0),"Yes","No"))</f>
        <v/>
      </c>
      <c r="T68" s="7" t="n"/>
    </row>
    <row r="69" ht="21" customHeight="1">
      <c r="A69" s="4" t="n"/>
      <c r="B69" s="5" t="n"/>
      <c r="C69" s="14">
        <f>IF(B69="","",B69)</f>
        <v/>
      </c>
      <c r="D69" s="7" t="n"/>
      <c r="E69" s="4" t="n"/>
      <c r="F69" s="7" t="n"/>
      <c r="G69" s="7" t="n"/>
      <c r="H69" s="7" t="n"/>
      <c r="I69" s="4" t="n"/>
      <c r="J69" s="8" t="n"/>
      <c r="K69" s="8" t="n"/>
      <c r="L69" s="42">
        <f>IF(OR(J69="",K69=""),"",IFERROR((K69-J69)*24,0))</f>
        <v/>
      </c>
      <c r="M69" s="7" t="n"/>
      <c r="N69" s="4" t="n"/>
      <c r="O69" s="10" t="n"/>
      <c r="P69" s="10" t="n"/>
      <c r="Q69" s="16">
        <f>IF(AND(O69="",P69=""),"",MAX(0,O69-P69))</f>
        <v/>
      </c>
      <c r="R69" s="43">
        <f>IF(F69="","",IFERROR(COUNTIF($F$4:F69,F69)/COUNTIF($F$4:$F$103,F69),0))</f>
        <v/>
      </c>
      <c r="S69" s="18">
        <f>IF(A69="","",IF(OR(I69="Absent",Q69&gt;0),"Yes","No"))</f>
        <v/>
      </c>
      <c r="T69" s="7" t="n"/>
    </row>
    <row r="70" ht="21" customHeight="1">
      <c r="A70" s="4" t="n"/>
      <c r="B70" s="5" t="n"/>
      <c r="C70" s="6">
        <f>IF(B70="","",B70)</f>
        <v/>
      </c>
      <c r="D70" s="7" t="n"/>
      <c r="E70" s="4" t="n"/>
      <c r="F70" s="7" t="n"/>
      <c r="G70" s="7" t="n"/>
      <c r="H70" s="7" t="n"/>
      <c r="I70" s="4" t="n"/>
      <c r="J70" s="8" t="n"/>
      <c r="K70" s="8" t="n"/>
      <c r="L70" s="40">
        <f>IF(OR(J70="",K70=""),"",IFERROR((K70-J70)*24,0))</f>
        <v/>
      </c>
      <c r="M70" s="7" t="n"/>
      <c r="N70" s="4" t="n"/>
      <c r="O70" s="10" t="n"/>
      <c r="P70" s="10" t="n"/>
      <c r="Q70" s="11">
        <f>IF(AND(O70="",P70=""),"",MAX(0,O70-P70))</f>
        <v/>
      </c>
      <c r="R70" s="41">
        <f>IF(F70="","",IFERROR(COUNTIF($F$4:F70,F70)/COUNTIF($F$4:$F$103,F70),0))</f>
        <v/>
      </c>
      <c r="S70" s="13">
        <f>IF(A70="","",IF(OR(I70="Absent",Q70&gt;0),"Yes","No"))</f>
        <v/>
      </c>
      <c r="T70" s="7" t="n"/>
    </row>
    <row r="71" ht="21" customHeight="1">
      <c r="A71" s="4" t="n"/>
      <c r="B71" s="5" t="n"/>
      <c r="C71" s="14">
        <f>IF(B71="","",B71)</f>
        <v/>
      </c>
      <c r="D71" s="7" t="n"/>
      <c r="E71" s="4" t="n"/>
      <c r="F71" s="7" t="n"/>
      <c r="G71" s="7" t="n"/>
      <c r="H71" s="7" t="n"/>
      <c r="I71" s="4" t="n"/>
      <c r="J71" s="8" t="n"/>
      <c r="K71" s="8" t="n"/>
      <c r="L71" s="42">
        <f>IF(OR(J71="",K71=""),"",IFERROR((K71-J71)*24,0))</f>
        <v/>
      </c>
      <c r="M71" s="7" t="n"/>
      <c r="N71" s="4" t="n"/>
      <c r="O71" s="10" t="n"/>
      <c r="P71" s="10" t="n"/>
      <c r="Q71" s="16">
        <f>IF(AND(O71="",P71=""),"",MAX(0,O71-P71))</f>
        <v/>
      </c>
      <c r="R71" s="43">
        <f>IF(F71="","",IFERROR(COUNTIF($F$4:F71,F71)/COUNTIF($F$4:$F$103,F71),0))</f>
        <v/>
      </c>
      <c r="S71" s="18">
        <f>IF(A71="","",IF(OR(I71="Absent",Q71&gt;0),"Yes","No"))</f>
        <v/>
      </c>
      <c r="T71" s="7" t="n"/>
    </row>
    <row r="72" ht="21" customHeight="1">
      <c r="A72" s="4" t="n"/>
      <c r="B72" s="5" t="n"/>
      <c r="C72" s="6">
        <f>IF(B72="","",B72)</f>
        <v/>
      </c>
      <c r="D72" s="7" t="n"/>
      <c r="E72" s="4" t="n"/>
      <c r="F72" s="7" t="n"/>
      <c r="G72" s="7" t="n"/>
      <c r="H72" s="7" t="n"/>
      <c r="I72" s="4" t="n"/>
      <c r="J72" s="8" t="n"/>
      <c r="K72" s="8" t="n"/>
      <c r="L72" s="40">
        <f>IF(OR(J72="",K72=""),"",IFERROR((K72-J72)*24,0))</f>
        <v/>
      </c>
      <c r="M72" s="7" t="n"/>
      <c r="N72" s="4" t="n"/>
      <c r="O72" s="10" t="n"/>
      <c r="P72" s="10" t="n"/>
      <c r="Q72" s="11">
        <f>IF(AND(O72="",P72=""),"",MAX(0,O72-P72))</f>
        <v/>
      </c>
      <c r="R72" s="41">
        <f>IF(F72="","",IFERROR(COUNTIF($F$4:F72,F72)/COUNTIF($F$4:$F$103,F72),0))</f>
        <v/>
      </c>
      <c r="S72" s="13">
        <f>IF(A72="","",IF(OR(I72="Absent",Q72&gt;0),"Yes","No"))</f>
        <v/>
      </c>
      <c r="T72" s="7" t="n"/>
    </row>
    <row r="73" ht="21" customHeight="1">
      <c r="A73" s="4" t="n"/>
      <c r="B73" s="5" t="n"/>
      <c r="C73" s="14">
        <f>IF(B73="","",B73)</f>
        <v/>
      </c>
      <c r="D73" s="7" t="n"/>
      <c r="E73" s="4" t="n"/>
      <c r="F73" s="7" t="n"/>
      <c r="G73" s="7" t="n"/>
      <c r="H73" s="7" t="n"/>
      <c r="I73" s="4" t="n"/>
      <c r="J73" s="8" t="n"/>
      <c r="K73" s="8" t="n"/>
      <c r="L73" s="42">
        <f>IF(OR(J73="",K73=""),"",IFERROR((K73-J73)*24,0))</f>
        <v/>
      </c>
      <c r="M73" s="7" t="n"/>
      <c r="N73" s="4" t="n"/>
      <c r="O73" s="10" t="n"/>
      <c r="P73" s="10" t="n"/>
      <c r="Q73" s="16">
        <f>IF(AND(O73="",P73=""),"",MAX(0,O73-P73))</f>
        <v/>
      </c>
      <c r="R73" s="43">
        <f>IF(F73="","",IFERROR(COUNTIF($F$4:F73,F73)/COUNTIF($F$4:$F$103,F73),0))</f>
        <v/>
      </c>
      <c r="S73" s="18">
        <f>IF(A73="","",IF(OR(I73="Absent",Q73&gt;0),"Yes","No"))</f>
        <v/>
      </c>
      <c r="T73" s="7" t="n"/>
    </row>
    <row r="74" ht="21" customHeight="1">
      <c r="A74" s="4" t="n"/>
      <c r="B74" s="5" t="n"/>
      <c r="C74" s="6">
        <f>IF(B74="","",B74)</f>
        <v/>
      </c>
      <c r="D74" s="7" t="n"/>
      <c r="E74" s="4" t="n"/>
      <c r="F74" s="7" t="n"/>
      <c r="G74" s="7" t="n"/>
      <c r="H74" s="7" t="n"/>
      <c r="I74" s="4" t="n"/>
      <c r="J74" s="8" t="n"/>
      <c r="K74" s="8" t="n"/>
      <c r="L74" s="40">
        <f>IF(OR(J74="",K74=""),"",IFERROR((K74-J74)*24,0))</f>
        <v/>
      </c>
      <c r="M74" s="7" t="n"/>
      <c r="N74" s="4" t="n"/>
      <c r="O74" s="10" t="n"/>
      <c r="P74" s="10" t="n"/>
      <c r="Q74" s="11">
        <f>IF(AND(O74="",P74=""),"",MAX(0,O74-P74))</f>
        <v/>
      </c>
      <c r="R74" s="41">
        <f>IF(F74="","",IFERROR(COUNTIF($F$4:F74,F74)/COUNTIF($F$4:$F$103,F74),0))</f>
        <v/>
      </c>
      <c r="S74" s="13">
        <f>IF(A74="","",IF(OR(I74="Absent",Q74&gt;0),"Yes","No"))</f>
        <v/>
      </c>
      <c r="T74" s="7" t="n"/>
    </row>
    <row r="75" ht="21" customHeight="1">
      <c r="A75" s="4" t="n"/>
      <c r="B75" s="5" t="n"/>
      <c r="C75" s="14">
        <f>IF(B75="","",B75)</f>
        <v/>
      </c>
      <c r="D75" s="7" t="n"/>
      <c r="E75" s="4" t="n"/>
      <c r="F75" s="7" t="n"/>
      <c r="G75" s="7" t="n"/>
      <c r="H75" s="7" t="n"/>
      <c r="I75" s="4" t="n"/>
      <c r="J75" s="8" t="n"/>
      <c r="K75" s="8" t="n"/>
      <c r="L75" s="42">
        <f>IF(OR(J75="",K75=""),"",IFERROR((K75-J75)*24,0))</f>
        <v/>
      </c>
      <c r="M75" s="7" t="n"/>
      <c r="N75" s="4" t="n"/>
      <c r="O75" s="10" t="n"/>
      <c r="P75" s="10" t="n"/>
      <c r="Q75" s="16">
        <f>IF(AND(O75="",P75=""),"",MAX(0,O75-P75))</f>
        <v/>
      </c>
      <c r="R75" s="43">
        <f>IF(F75="","",IFERROR(COUNTIF($F$4:F75,F75)/COUNTIF($F$4:$F$103,F75),0))</f>
        <v/>
      </c>
      <c r="S75" s="18">
        <f>IF(A75="","",IF(OR(I75="Absent",Q75&gt;0),"Yes","No"))</f>
        <v/>
      </c>
      <c r="T75" s="7" t="n"/>
    </row>
    <row r="76" ht="21" customHeight="1">
      <c r="A76" s="4" t="n"/>
      <c r="B76" s="5" t="n"/>
      <c r="C76" s="6">
        <f>IF(B76="","",B76)</f>
        <v/>
      </c>
      <c r="D76" s="7" t="n"/>
      <c r="E76" s="4" t="n"/>
      <c r="F76" s="7" t="n"/>
      <c r="G76" s="7" t="n"/>
      <c r="H76" s="7" t="n"/>
      <c r="I76" s="4" t="n"/>
      <c r="J76" s="8" t="n"/>
      <c r="K76" s="8" t="n"/>
      <c r="L76" s="40">
        <f>IF(OR(J76="",K76=""),"",IFERROR((K76-J76)*24,0))</f>
        <v/>
      </c>
      <c r="M76" s="7" t="n"/>
      <c r="N76" s="4" t="n"/>
      <c r="O76" s="10" t="n"/>
      <c r="P76" s="10" t="n"/>
      <c r="Q76" s="11">
        <f>IF(AND(O76="",P76=""),"",MAX(0,O76-P76))</f>
        <v/>
      </c>
      <c r="R76" s="41">
        <f>IF(F76="","",IFERROR(COUNTIF($F$4:F76,F76)/COUNTIF($F$4:$F$103,F76),0))</f>
        <v/>
      </c>
      <c r="S76" s="13">
        <f>IF(A76="","",IF(OR(I76="Absent",Q76&gt;0),"Yes","No"))</f>
        <v/>
      </c>
      <c r="T76" s="7" t="n"/>
    </row>
    <row r="77" ht="21" customHeight="1">
      <c r="A77" s="4" t="n"/>
      <c r="B77" s="5" t="n"/>
      <c r="C77" s="14">
        <f>IF(B77="","",B77)</f>
        <v/>
      </c>
      <c r="D77" s="7" t="n"/>
      <c r="E77" s="4" t="n"/>
      <c r="F77" s="7" t="n"/>
      <c r="G77" s="7" t="n"/>
      <c r="H77" s="7" t="n"/>
      <c r="I77" s="4" t="n"/>
      <c r="J77" s="8" t="n"/>
      <c r="K77" s="8" t="n"/>
      <c r="L77" s="42">
        <f>IF(OR(J77="",K77=""),"",IFERROR((K77-J77)*24,0))</f>
        <v/>
      </c>
      <c r="M77" s="7" t="n"/>
      <c r="N77" s="4" t="n"/>
      <c r="O77" s="10" t="n"/>
      <c r="P77" s="10" t="n"/>
      <c r="Q77" s="16">
        <f>IF(AND(O77="",P77=""),"",MAX(0,O77-P77))</f>
        <v/>
      </c>
      <c r="R77" s="43">
        <f>IF(F77="","",IFERROR(COUNTIF($F$4:F77,F77)/COUNTIF($F$4:$F$103,F77),0))</f>
        <v/>
      </c>
      <c r="S77" s="18">
        <f>IF(A77="","",IF(OR(I77="Absent",Q77&gt;0),"Yes","No"))</f>
        <v/>
      </c>
      <c r="T77" s="7" t="n"/>
    </row>
    <row r="78" ht="21" customHeight="1">
      <c r="A78" s="4" t="n"/>
      <c r="B78" s="5" t="n"/>
      <c r="C78" s="6">
        <f>IF(B78="","",B78)</f>
        <v/>
      </c>
      <c r="D78" s="7" t="n"/>
      <c r="E78" s="4" t="n"/>
      <c r="F78" s="7" t="n"/>
      <c r="G78" s="7" t="n"/>
      <c r="H78" s="7" t="n"/>
      <c r="I78" s="4" t="n"/>
      <c r="J78" s="8" t="n"/>
      <c r="K78" s="8" t="n"/>
      <c r="L78" s="40">
        <f>IF(OR(J78="",K78=""),"",IFERROR((K78-J78)*24,0))</f>
        <v/>
      </c>
      <c r="M78" s="7" t="n"/>
      <c r="N78" s="4" t="n"/>
      <c r="O78" s="10" t="n"/>
      <c r="P78" s="10" t="n"/>
      <c r="Q78" s="11">
        <f>IF(AND(O78="",P78=""),"",MAX(0,O78-P78))</f>
        <v/>
      </c>
      <c r="R78" s="41">
        <f>IF(F78="","",IFERROR(COUNTIF($F$4:F78,F78)/COUNTIF($F$4:$F$103,F78),0))</f>
        <v/>
      </c>
      <c r="S78" s="13">
        <f>IF(A78="","",IF(OR(I78="Absent",Q78&gt;0),"Yes","No"))</f>
        <v/>
      </c>
      <c r="T78" s="7" t="n"/>
    </row>
    <row r="79" ht="21" customHeight="1">
      <c r="A79" s="4" t="n"/>
      <c r="B79" s="5" t="n"/>
      <c r="C79" s="14">
        <f>IF(B79="","",B79)</f>
        <v/>
      </c>
      <c r="D79" s="7" t="n"/>
      <c r="E79" s="4" t="n"/>
      <c r="F79" s="7" t="n"/>
      <c r="G79" s="7" t="n"/>
      <c r="H79" s="7" t="n"/>
      <c r="I79" s="4" t="n"/>
      <c r="J79" s="8" t="n"/>
      <c r="K79" s="8" t="n"/>
      <c r="L79" s="42">
        <f>IF(OR(J79="",K79=""),"",IFERROR((K79-J79)*24,0))</f>
        <v/>
      </c>
      <c r="M79" s="7" t="n"/>
      <c r="N79" s="4" t="n"/>
      <c r="O79" s="10" t="n"/>
      <c r="P79" s="10" t="n"/>
      <c r="Q79" s="16">
        <f>IF(AND(O79="",P79=""),"",MAX(0,O79-P79))</f>
        <v/>
      </c>
      <c r="R79" s="43">
        <f>IF(F79="","",IFERROR(COUNTIF($F$4:F79,F79)/COUNTIF($F$4:$F$103,F79),0))</f>
        <v/>
      </c>
      <c r="S79" s="18">
        <f>IF(A79="","",IF(OR(I79="Absent",Q79&gt;0),"Yes","No"))</f>
        <v/>
      </c>
      <c r="T79" s="7" t="n"/>
    </row>
    <row r="80" ht="21" customHeight="1">
      <c r="A80" s="4" t="n"/>
      <c r="B80" s="5" t="n"/>
      <c r="C80" s="6">
        <f>IF(B80="","",B80)</f>
        <v/>
      </c>
      <c r="D80" s="7" t="n"/>
      <c r="E80" s="4" t="n"/>
      <c r="F80" s="7" t="n"/>
      <c r="G80" s="7" t="n"/>
      <c r="H80" s="7" t="n"/>
      <c r="I80" s="4" t="n"/>
      <c r="J80" s="8" t="n"/>
      <c r="K80" s="8" t="n"/>
      <c r="L80" s="40">
        <f>IF(OR(J80="",K80=""),"",IFERROR((K80-J80)*24,0))</f>
        <v/>
      </c>
      <c r="M80" s="7" t="n"/>
      <c r="N80" s="4" t="n"/>
      <c r="O80" s="10" t="n"/>
      <c r="P80" s="10" t="n"/>
      <c r="Q80" s="11">
        <f>IF(AND(O80="",P80=""),"",MAX(0,O80-P80))</f>
        <v/>
      </c>
      <c r="R80" s="41">
        <f>IF(F80="","",IFERROR(COUNTIF($F$4:F80,F80)/COUNTIF($F$4:$F$103,F80),0))</f>
        <v/>
      </c>
      <c r="S80" s="13">
        <f>IF(A80="","",IF(OR(I80="Absent",Q80&gt;0),"Yes","No"))</f>
        <v/>
      </c>
      <c r="T80" s="7" t="n"/>
    </row>
    <row r="81" ht="21" customHeight="1">
      <c r="A81" s="4" t="n"/>
      <c r="B81" s="5" t="n"/>
      <c r="C81" s="14">
        <f>IF(B81="","",B81)</f>
        <v/>
      </c>
      <c r="D81" s="7" t="n"/>
      <c r="E81" s="4" t="n"/>
      <c r="F81" s="7" t="n"/>
      <c r="G81" s="7" t="n"/>
      <c r="H81" s="7" t="n"/>
      <c r="I81" s="4" t="n"/>
      <c r="J81" s="8" t="n"/>
      <c r="K81" s="8" t="n"/>
      <c r="L81" s="42">
        <f>IF(OR(J81="",K81=""),"",IFERROR((K81-J81)*24,0))</f>
        <v/>
      </c>
      <c r="M81" s="7" t="n"/>
      <c r="N81" s="4" t="n"/>
      <c r="O81" s="10" t="n"/>
      <c r="P81" s="10" t="n"/>
      <c r="Q81" s="16">
        <f>IF(AND(O81="",P81=""),"",MAX(0,O81-P81))</f>
        <v/>
      </c>
      <c r="R81" s="43">
        <f>IF(F81="","",IFERROR(COUNTIF($F$4:F81,F81)/COUNTIF($F$4:$F$103,F81),0))</f>
        <v/>
      </c>
      <c r="S81" s="18">
        <f>IF(A81="","",IF(OR(I81="Absent",Q81&gt;0),"Yes","No"))</f>
        <v/>
      </c>
      <c r="T81" s="7" t="n"/>
    </row>
    <row r="82" ht="21" customHeight="1">
      <c r="A82" s="4" t="n"/>
      <c r="B82" s="5" t="n"/>
      <c r="C82" s="6">
        <f>IF(B82="","",B82)</f>
        <v/>
      </c>
      <c r="D82" s="7" t="n"/>
      <c r="E82" s="4" t="n"/>
      <c r="F82" s="7" t="n"/>
      <c r="G82" s="7" t="n"/>
      <c r="H82" s="7" t="n"/>
      <c r="I82" s="4" t="n"/>
      <c r="J82" s="8" t="n"/>
      <c r="K82" s="8" t="n"/>
      <c r="L82" s="40">
        <f>IF(OR(J82="",K82=""),"",IFERROR((K82-J82)*24,0))</f>
        <v/>
      </c>
      <c r="M82" s="7" t="n"/>
      <c r="N82" s="4" t="n"/>
      <c r="O82" s="10" t="n"/>
      <c r="P82" s="10" t="n"/>
      <c r="Q82" s="11">
        <f>IF(AND(O82="",P82=""),"",MAX(0,O82-P82))</f>
        <v/>
      </c>
      <c r="R82" s="41">
        <f>IF(F82="","",IFERROR(COUNTIF($F$4:F82,F82)/COUNTIF($F$4:$F$103,F82),0))</f>
        <v/>
      </c>
      <c r="S82" s="13">
        <f>IF(A82="","",IF(OR(I82="Absent",Q82&gt;0),"Yes","No"))</f>
        <v/>
      </c>
      <c r="T82" s="7" t="n"/>
    </row>
    <row r="83" ht="21" customHeight="1">
      <c r="A83" s="4" t="n"/>
      <c r="B83" s="5" t="n"/>
      <c r="C83" s="14">
        <f>IF(B83="","",B83)</f>
        <v/>
      </c>
      <c r="D83" s="7" t="n"/>
      <c r="E83" s="4" t="n"/>
      <c r="F83" s="7" t="n"/>
      <c r="G83" s="7" t="n"/>
      <c r="H83" s="7" t="n"/>
      <c r="I83" s="4" t="n"/>
      <c r="J83" s="8" t="n"/>
      <c r="K83" s="8" t="n"/>
      <c r="L83" s="42">
        <f>IF(OR(J83="",K83=""),"",IFERROR((K83-J83)*24,0))</f>
        <v/>
      </c>
      <c r="M83" s="7" t="n"/>
      <c r="N83" s="4" t="n"/>
      <c r="O83" s="10" t="n"/>
      <c r="P83" s="10" t="n"/>
      <c r="Q83" s="16">
        <f>IF(AND(O83="",P83=""),"",MAX(0,O83-P83))</f>
        <v/>
      </c>
      <c r="R83" s="43">
        <f>IF(F83="","",IFERROR(COUNTIF($F$4:F83,F83)/COUNTIF($F$4:$F$103,F83),0))</f>
        <v/>
      </c>
      <c r="S83" s="18">
        <f>IF(A83="","",IF(OR(I83="Absent",Q83&gt;0),"Yes","No"))</f>
        <v/>
      </c>
      <c r="T83" s="7" t="n"/>
    </row>
    <row r="84" ht="21" customHeight="1">
      <c r="A84" s="4" t="n"/>
      <c r="B84" s="5" t="n"/>
      <c r="C84" s="6">
        <f>IF(B84="","",B84)</f>
        <v/>
      </c>
      <c r="D84" s="7" t="n"/>
      <c r="E84" s="4" t="n"/>
      <c r="F84" s="7" t="n"/>
      <c r="G84" s="7" t="n"/>
      <c r="H84" s="7" t="n"/>
      <c r="I84" s="4" t="n"/>
      <c r="J84" s="8" t="n"/>
      <c r="K84" s="8" t="n"/>
      <c r="L84" s="40">
        <f>IF(OR(J84="",K84=""),"",IFERROR((K84-J84)*24,0))</f>
        <v/>
      </c>
      <c r="M84" s="7" t="n"/>
      <c r="N84" s="4" t="n"/>
      <c r="O84" s="10" t="n"/>
      <c r="P84" s="10" t="n"/>
      <c r="Q84" s="11">
        <f>IF(AND(O84="",P84=""),"",MAX(0,O84-P84))</f>
        <v/>
      </c>
      <c r="R84" s="41">
        <f>IF(F84="","",IFERROR(COUNTIF($F$4:F84,F84)/COUNTIF($F$4:$F$103,F84),0))</f>
        <v/>
      </c>
      <c r="S84" s="13">
        <f>IF(A84="","",IF(OR(I84="Absent",Q84&gt;0),"Yes","No"))</f>
        <v/>
      </c>
      <c r="T84" s="7" t="n"/>
    </row>
    <row r="85" ht="21" customHeight="1">
      <c r="A85" s="4" t="n"/>
      <c r="B85" s="5" t="n"/>
      <c r="C85" s="14">
        <f>IF(B85="","",B85)</f>
        <v/>
      </c>
      <c r="D85" s="7" t="n"/>
      <c r="E85" s="4" t="n"/>
      <c r="F85" s="7" t="n"/>
      <c r="G85" s="7" t="n"/>
      <c r="H85" s="7" t="n"/>
      <c r="I85" s="4" t="n"/>
      <c r="J85" s="8" t="n"/>
      <c r="K85" s="8" t="n"/>
      <c r="L85" s="42">
        <f>IF(OR(J85="",K85=""),"",IFERROR((K85-J85)*24,0))</f>
        <v/>
      </c>
      <c r="M85" s="7" t="n"/>
      <c r="N85" s="4" t="n"/>
      <c r="O85" s="10" t="n"/>
      <c r="P85" s="10" t="n"/>
      <c r="Q85" s="16">
        <f>IF(AND(O85="",P85=""),"",MAX(0,O85-P85))</f>
        <v/>
      </c>
      <c r="R85" s="43">
        <f>IF(F85="","",IFERROR(COUNTIF($F$4:F85,F85)/COUNTIF($F$4:$F$103,F85),0))</f>
        <v/>
      </c>
      <c r="S85" s="18">
        <f>IF(A85="","",IF(OR(I85="Absent",Q85&gt;0),"Yes","No"))</f>
        <v/>
      </c>
      <c r="T85" s="7" t="n"/>
    </row>
    <row r="86" ht="21" customHeight="1">
      <c r="A86" s="4" t="n"/>
      <c r="B86" s="5" t="n"/>
      <c r="C86" s="6">
        <f>IF(B86="","",B86)</f>
        <v/>
      </c>
      <c r="D86" s="7" t="n"/>
      <c r="E86" s="4" t="n"/>
      <c r="F86" s="7" t="n"/>
      <c r="G86" s="7" t="n"/>
      <c r="H86" s="7" t="n"/>
      <c r="I86" s="4" t="n"/>
      <c r="J86" s="8" t="n"/>
      <c r="K86" s="8" t="n"/>
      <c r="L86" s="40">
        <f>IF(OR(J86="",K86=""),"",IFERROR((K86-J86)*24,0))</f>
        <v/>
      </c>
      <c r="M86" s="7" t="n"/>
      <c r="N86" s="4" t="n"/>
      <c r="O86" s="10" t="n"/>
      <c r="P86" s="10" t="n"/>
      <c r="Q86" s="11">
        <f>IF(AND(O86="",P86=""),"",MAX(0,O86-P86))</f>
        <v/>
      </c>
      <c r="R86" s="41">
        <f>IF(F86="","",IFERROR(COUNTIF($F$4:F86,F86)/COUNTIF($F$4:$F$103,F86),0))</f>
        <v/>
      </c>
      <c r="S86" s="13">
        <f>IF(A86="","",IF(OR(I86="Absent",Q86&gt;0),"Yes","No"))</f>
        <v/>
      </c>
      <c r="T86" s="7" t="n"/>
    </row>
    <row r="87" ht="21" customHeight="1">
      <c r="A87" s="4" t="n"/>
      <c r="B87" s="5" t="n"/>
      <c r="C87" s="14">
        <f>IF(B87="","",B87)</f>
        <v/>
      </c>
      <c r="D87" s="7" t="n"/>
      <c r="E87" s="4" t="n"/>
      <c r="F87" s="7" t="n"/>
      <c r="G87" s="7" t="n"/>
      <c r="H87" s="7" t="n"/>
      <c r="I87" s="4" t="n"/>
      <c r="J87" s="8" t="n"/>
      <c r="K87" s="8" t="n"/>
      <c r="L87" s="42">
        <f>IF(OR(J87="",K87=""),"",IFERROR((K87-J87)*24,0))</f>
        <v/>
      </c>
      <c r="M87" s="7" t="n"/>
      <c r="N87" s="4" t="n"/>
      <c r="O87" s="10" t="n"/>
      <c r="P87" s="10" t="n"/>
      <c r="Q87" s="16">
        <f>IF(AND(O87="",P87=""),"",MAX(0,O87-P87))</f>
        <v/>
      </c>
      <c r="R87" s="43">
        <f>IF(F87="","",IFERROR(COUNTIF($F$4:F87,F87)/COUNTIF($F$4:$F$103,F87),0))</f>
        <v/>
      </c>
      <c r="S87" s="18">
        <f>IF(A87="","",IF(OR(I87="Absent",Q87&gt;0),"Yes","No"))</f>
        <v/>
      </c>
      <c r="T87" s="7" t="n"/>
    </row>
    <row r="88" ht="21" customHeight="1">
      <c r="A88" s="4" t="n"/>
      <c r="B88" s="5" t="n"/>
      <c r="C88" s="6">
        <f>IF(B88="","",B88)</f>
        <v/>
      </c>
      <c r="D88" s="7" t="n"/>
      <c r="E88" s="4" t="n"/>
      <c r="F88" s="7" t="n"/>
      <c r="G88" s="7" t="n"/>
      <c r="H88" s="7" t="n"/>
      <c r="I88" s="4" t="n"/>
      <c r="J88" s="8" t="n"/>
      <c r="K88" s="8" t="n"/>
      <c r="L88" s="40">
        <f>IF(OR(J88="",K88=""),"",IFERROR((K88-J88)*24,0))</f>
        <v/>
      </c>
      <c r="M88" s="7" t="n"/>
      <c r="N88" s="4" t="n"/>
      <c r="O88" s="10" t="n"/>
      <c r="P88" s="10" t="n"/>
      <c r="Q88" s="11">
        <f>IF(AND(O88="",P88=""),"",MAX(0,O88-P88))</f>
        <v/>
      </c>
      <c r="R88" s="41">
        <f>IF(F88="","",IFERROR(COUNTIF($F$4:F88,F88)/COUNTIF($F$4:$F$103,F88),0))</f>
        <v/>
      </c>
      <c r="S88" s="13">
        <f>IF(A88="","",IF(OR(I88="Absent",Q88&gt;0),"Yes","No"))</f>
        <v/>
      </c>
      <c r="T88" s="7" t="n"/>
    </row>
    <row r="89" ht="21" customHeight="1">
      <c r="A89" s="4" t="n"/>
      <c r="B89" s="5" t="n"/>
      <c r="C89" s="14">
        <f>IF(B89="","",B89)</f>
        <v/>
      </c>
      <c r="D89" s="7" t="n"/>
      <c r="E89" s="4" t="n"/>
      <c r="F89" s="7" t="n"/>
      <c r="G89" s="7" t="n"/>
      <c r="H89" s="7" t="n"/>
      <c r="I89" s="4" t="n"/>
      <c r="J89" s="8" t="n"/>
      <c r="K89" s="8" t="n"/>
      <c r="L89" s="42">
        <f>IF(OR(J89="",K89=""),"",IFERROR((K89-J89)*24,0))</f>
        <v/>
      </c>
      <c r="M89" s="7" t="n"/>
      <c r="N89" s="4" t="n"/>
      <c r="O89" s="10" t="n"/>
      <c r="P89" s="10" t="n"/>
      <c r="Q89" s="16">
        <f>IF(AND(O89="",P89=""),"",MAX(0,O89-P89))</f>
        <v/>
      </c>
      <c r="R89" s="43">
        <f>IF(F89="","",IFERROR(COUNTIF($F$4:F89,F89)/COUNTIF($F$4:$F$103,F89),0))</f>
        <v/>
      </c>
      <c r="S89" s="18">
        <f>IF(A89="","",IF(OR(I89="Absent",Q89&gt;0),"Yes","No"))</f>
        <v/>
      </c>
      <c r="T89" s="7" t="n"/>
    </row>
    <row r="90" ht="21" customHeight="1">
      <c r="A90" s="4" t="n"/>
      <c r="B90" s="5" t="n"/>
      <c r="C90" s="6">
        <f>IF(B90="","",B90)</f>
        <v/>
      </c>
      <c r="D90" s="7" t="n"/>
      <c r="E90" s="4" t="n"/>
      <c r="F90" s="7" t="n"/>
      <c r="G90" s="7" t="n"/>
      <c r="H90" s="7" t="n"/>
      <c r="I90" s="4" t="n"/>
      <c r="J90" s="8" t="n"/>
      <c r="K90" s="8" t="n"/>
      <c r="L90" s="40">
        <f>IF(OR(J90="",K90=""),"",IFERROR((K90-J90)*24,0))</f>
        <v/>
      </c>
      <c r="M90" s="7" t="n"/>
      <c r="N90" s="4" t="n"/>
      <c r="O90" s="10" t="n"/>
      <c r="P90" s="10" t="n"/>
      <c r="Q90" s="11">
        <f>IF(AND(O90="",P90=""),"",MAX(0,O90-P90))</f>
        <v/>
      </c>
      <c r="R90" s="41">
        <f>IF(F90="","",IFERROR(COUNTIF($F$4:F90,F90)/COUNTIF($F$4:$F$103,F90),0))</f>
        <v/>
      </c>
      <c r="S90" s="13">
        <f>IF(A90="","",IF(OR(I90="Absent",Q90&gt;0),"Yes","No"))</f>
        <v/>
      </c>
      <c r="T90" s="7" t="n"/>
    </row>
    <row r="91" ht="21" customHeight="1">
      <c r="A91" s="4" t="n"/>
      <c r="B91" s="5" t="n"/>
      <c r="C91" s="14">
        <f>IF(B91="","",B91)</f>
        <v/>
      </c>
      <c r="D91" s="7" t="n"/>
      <c r="E91" s="4" t="n"/>
      <c r="F91" s="7" t="n"/>
      <c r="G91" s="7" t="n"/>
      <c r="H91" s="7" t="n"/>
      <c r="I91" s="4" t="n"/>
      <c r="J91" s="8" t="n"/>
      <c r="K91" s="8" t="n"/>
      <c r="L91" s="42">
        <f>IF(OR(J91="",K91=""),"",IFERROR((K91-J91)*24,0))</f>
        <v/>
      </c>
      <c r="M91" s="7" t="n"/>
      <c r="N91" s="4" t="n"/>
      <c r="O91" s="10" t="n"/>
      <c r="P91" s="10" t="n"/>
      <c r="Q91" s="16">
        <f>IF(AND(O91="",P91=""),"",MAX(0,O91-P91))</f>
        <v/>
      </c>
      <c r="R91" s="43">
        <f>IF(F91="","",IFERROR(COUNTIF($F$4:F91,F91)/COUNTIF($F$4:$F$103,F91),0))</f>
        <v/>
      </c>
      <c r="S91" s="18">
        <f>IF(A91="","",IF(OR(I91="Absent",Q91&gt;0),"Yes","No"))</f>
        <v/>
      </c>
      <c r="T91" s="7" t="n"/>
    </row>
    <row r="92" ht="21" customHeight="1">
      <c r="A92" s="4" t="n"/>
      <c r="B92" s="5" t="n"/>
      <c r="C92" s="6">
        <f>IF(B92="","",B92)</f>
        <v/>
      </c>
      <c r="D92" s="7" t="n"/>
      <c r="E92" s="4" t="n"/>
      <c r="F92" s="7" t="n"/>
      <c r="G92" s="7" t="n"/>
      <c r="H92" s="7" t="n"/>
      <c r="I92" s="4" t="n"/>
      <c r="J92" s="8" t="n"/>
      <c r="K92" s="8" t="n"/>
      <c r="L92" s="40">
        <f>IF(OR(J92="",K92=""),"",IFERROR((K92-J92)*24,0))</f>
        <v/>
      </c>
      <c r="M92" s="7" t="n"/>
      <c r="N92" s="4" t="n"/>
      <c r="O92" s="10" t="n"/>
      <c r="P92" s="10" t="n"/>
      <c r="Q92" s="11">
        <f>IF(AND(O92="",P92=""),"",MAX(0,O92-P92))</f>
        <v/>
      </c>
      <c r="R92" s="41">
        <f>IF(F92="","",IFERROR(COUNTIF($F$4:F92,F92)/COUNTIF($F$4:$F$103,F92),0))</f>
        <v/>
      </c>
      <c r="S92" s="13">
        <f>IF(A92="","",IF(OR(I92="Absent",Q92&gt;0),"Yes","No"))</f>
        <v/>
      </c>
      <c r="T92" s="7" t="n"/>
    </row>
    <row r="93" ht="21" customHeight="1">
      <c r="A93" s="4" t="n"/>
      <c r="B93" s="5" t="n"/>
      <c r="C93" s="14">
        <f>IF(B93="","",B93)</f>
        <v/>
      </c>
      <c r="D93" s="7" t="n"/>
      <c r="E93" s="4" t="n"/>
      <c r="F93" s="7" t="n"/>
      <c r="G93" s="7" t="n"/>
      <c r="H93" s="7" t="n"/>
      <c r="I93" s="4" t="n"/>
      <c r="J93" s="8" t="n"/>
      <c r="K93" s="8" t="n"/>
      <c r="L93" s="42">
        <f>IF(OR(J93="",K93=""),"",IFERROR((K93-J93)*24,0))</f>
        <v/>
      </c>
      <c r="M93" s="7" t="n"/>
      <c r="N93" s="4" t="n"/>
      <c r="O93" s="10" t="n"/>
      <c r="P93" s="10" t="n"/>
      <c r="Q93" s="16">
        <f>IF(AND(O93="",P93=""),"",MAX(0,O93-P93))</f>
        <v/>
      </c>
      <c r="R93" s="43">
        <f>IF(F93="","",IFERROR(COUNTIF($F$4:F93,F93)/COUNTIF($F$4:$F$103,F93),0))</f>
        <v/>
      </c>
      <c r="S93" s="18">
        <f>IF(A93="","",IF(OR(I93="Absent",Q93&gt;0),"Yes","No"))</f>
        <v/>
      </c>
      <c r="T93" s="7" t="n"/>
    </row>
    <row r="94" ht="21" customHeight="1">
      <c r="A94" s="4" t="n"/>
      <c r="B94" s="5" t="n"/>
      <c r="C94" s="6">
        <f>IF(B94="","",B94)</f>
        <v/>
      </c>
      <c r="D94" s="7" t="n"/>
      <c r="E94" s="4" t="n"/>
      <c r="F94" s="7" t="n"/>
      <c r="G94" s="7" t="n"/>
      <c r="H94" s="7" t="n"/>
      <c r="I94" s="4" t="n"/>
      <c r="J94" s="8" t="n"/>
      <c r="K94" s="8" t="n"/>
      <c r="L94" s="40">
        <f>IF(OR(J94="",K94=""),"",IFERROR((K94-J94)*24,0))</f>
        <v/>
      </c>
      <c r="M94" s="7" t="n"/>
      <c r="N94" s="4" t="n"/>
      <c r="O94" s="10" t="n"/>
      <c r="P94" s="10" t="n"/>
      <c r="Q94" s="11">
        <f>IF(AND(O94="",P94=""),"",MAX(0,O94-P94))</f>
        <v/>
      </c>
      <c r="R94" s="41">
        <f>IF(F94="","",IFERROR(COUNTIF($F$4:F94,F94)/COUNTIF($F$4:$F$103,F94),0))</f>
        <v/>
      </c>
      <c r="S94" s="13">
        <f>IF(A94="","",IF(OR(I94="Absent",Q94&gt;0),"Yes","No"))</f>
        <v/>
      </c>
      <c r="T94" s="7" t="n"/>
    </row>
    <row r="95" ht="21" customHeight="1">
      <c r="A95" s="4" t="n"/>
      <c r="B95" s="5" t="n"/>
      <c r="C95" s="14">
        <f>IF(B95="","",B95)</f>
        <v/>
      </c>
      <c r="D95" s="7" t="n"/>
      <c r="E95" s="4" t="n"/>
      <c r="F95" s="7" t="n"/>
      <c r="G95" s="7" t="n"/>
      <c r="H95" s="7" t="n"/>
      <c r="I95" s="4" t="n"/>
      <c r="J95" s="8" t="n"/>
      <c r="K95" s="8" t="n"/>
      <c r="L95" s="42">
        <f>IF(OR(J95="",K95=""),"",IFERROR((K95-J95)*24,0))</f>
        <v/>
      </c>
      <c r="M95" s="7" t="n"/>
      <c r="N95" s="4" t="n"/>
      <c r="O95" s="10" t="n"/>
      <c r="P95" s="10" t="n"/>
      <c r="Q95" s="16">
        <f>IF(AND(O95="",P95=""),"",MAX(0,O95-P95))</f>
        <v/>
      </c>
      <c r="R95" s="43">
        <f>IF(F95="","",IFERROR(COUNTIF($F$4:F95,F95)/COUNTIF($F$4:$F$103,F95),0))</f>
        <v/>
      </c>
      <c r="S95" s="18">
        <f>IF(A95="","",IF(OR(I95="Absent",Q95&gt;0),"Yes","No"))</f>
        <v/>
      </c>
      <c r="T95" s="7" t="n"/>
    </row>
    <row r="96" ht="21" customHeight="1">
      <c r="A96" s="4" t="n"/>
      <c r="B96" s="5" t="n"/>
      <c r="C96" s="6">
        <f>IF(B96="","",B96)</f>
        <v/>
      </c>
      <c r="D96" s="7" t="n"/>
      <c r="E96" s="4" t="n"/>
      <c r="F96" s="7" t="n"/>
      <c r="G96" s="7" t="n"/>
      <c r="H96" s="7" t="n"/>
      <c r="I96" s="4" t="n"/>
      <c r="J96" s="8" t="n"/>
      <c r="K96" s="8" t="n"/>
      <c r="L96" s="40">
        <f>IF(OR(J96="",K96=""),"",IFERROR((K96-J96)*24,0))</f>
        <v/>
      </c>
      <c r="M96" s="7" t="n"/>
      <c r="N96" s="4" t="n"/>
      <c r="O96" s="10" t="n"/>
      <c r="P96" s="10" t="n"/>
      <c r="Q96" s="11">
        <f>IF(AND(O96="",P96=""),"",MAX(0,O96-P96))</f>
        <v/>
      </c>
      <c r="R96" s="41">
        <f>IF(F96="","",IFERROR(COUNTIF($F$4:F96,F96)/COUNTIF($F$4:$F$103,F96),0))</f>
        <v/>
      </c>
      <c r="S96" s="13">
        <f>IF(A96="","",IF(OR(I96="Absent",Q96&gt;0),"Yes","No"))</f>
        <v/>
      </c>
      <c r="T96" s="7" t="n"/>
    </row>
    <row r="97" ht="21" customHeight="1">
      <c r="A97" s="4" t="n"/>
      <c r="B97" s="5" t="n"/>
      <c r="C97" s="14">
        <f>IF(B97="","",B97)</f>
        <v/>
      </c>
      <c r="D97" s="7" t="n"/>
      <c r="E97" s="4" t="n"/>
      <c r="F97" s="7" t="n"/>
      <c r="G97" s="7" t="n"/>
      <c r="H97" s="7" t="n"/>
      <c r="I97" s="4" t="n"/>
      <c r="J97" s="8" t="n"/>
      <c r="K97" s="8" t="n"/>
      <c r="L97" s="42">
        <f>IF(OR(J97="",K97=""),"",IFERROR((K97-J97)*24,0))</f>
        <v/>
      </c>
      <c r="M97" s="7" t="n"/>
      <c r="N97" s="4" t="n"/>
      <c r="O97" s="10" t="n"/>
      <c r="P97" s="10" t="n"/>
      <c r="Q97" s="16">
        <f>IF(AND(O97="",P97=""),"",MAX(0,O97-P97))</f>
        <v/>
      </c>
      <c r="R97" s="43">
        <f>IF(F97="","",IFERROR(COUNTIF($F$4:F97,F97)/COUNTIF($F$4:$F$103,F97),0))</f>
        <v/>
      </c>
      <c r="S97" s="18">
        <f>IF(A97="","",IF(OR(I97="Absent",Q97&gt;0),"Yes","No"))</f>
        <v/>
      </c>
      <c r="T97" s="7" t="n"/>
    </row>
    <row r="98" ht="21" customHeight="1">
      <c r="A98" s="4" t="n"/>
      <c r="B98" s="5" t="n"/>
      <c r="C98" s="6">
        <f>IF(B98="","",B98)</f>
        <v/>
      </c>
      <c r="D98" s="7" t="n"/>
      <c r="E98" s="4" t="n"/>
      <c r="F98" s="7" t="n"/>
      <c r="G98" s="7" t="n"/>
      <c r="H98" s="7" t="n"/>
      <c r="I98" s="4" t="n"/>
      <c r="J98" s="8" t="n"/>
      <c r="K98" s="8" t="n"/>
      <c r="L98" s="40">
        <f>IF(OR(J98="",K98=""),"",IFERROR((K98-J98)*24,0))</f>
        <v/>
      </c>
      <c r="M98" s="7" t="n"/>
      <c r="N98" s="4" t="n"/>
      <c r="O98" s="10" t="n"/>
      <c r="P98" s="10" t="n"/>
      <c r="Q98" s="11">
        <f>IF(AND(O98="",P98=""),"",MAX(0,O98-P98))</f>
        <v/>
      </c>
      <c r="R98" s="41">
        <f>IF(F98="","",IFERROR(COUNTIF($F$4:F98,F98)/COUNTIF($F$4:$F$103,F98),0))</f>
        <v/>
      </c>
      <c r="S98" s="13">
        <f>IF(A98="","",IF(OR(I98="Absent",Q98&gt;0),"Yes","No"))</f>
        <v/>
      </c>
      <c r="T98" s="7" t="n"/>
    </row>
    <row r="99" ht="21" customHeight="1">
      <c r="A99" s="4" t="n"/>
      <c r="B99" s="5" t="n"/>
      <c r="C99" s="14">
        <f>IF(B99="","",B99)</f>
        <v/>
      </c>
      <c r="D99" s="7" t="n"/>
      <c r="E99" s="4" t="n"/>
      <c r="F99" s="7" t="n"/>
      <c r="G99" s="7" t="n"/>
      <c r="H99" s="7" t="n"/>
      <c r="I99" s="4" t="n"/>
      <c r="J99" s="8" t="n"/>
      <c r="K99" s="8" t="n"/>
      <c r="L99" s="42">
        <f>IF(OR(J99="",K99=""),"",IFERROR((K99-J99)*24,0))</f>
        <v/>
      </c>
      <c r="M99" s="7" t="n"/>
      <c r="N99" s="4" t="n"/>
      <c r="O99" s="10" t="n"/>
      <c r="P99" s="10" t="n"/>
      <c r="Q99" s="16">
        <f>IF(AND(O99="",P99=""),"",MAX(0,O99-P99))</f>
        <v/>
      </c>
      <c r="R99" s="43">
        <f>IF(F99="","",IFERROR(COUNTIF($F$4:F99,F99)/COUNTIF($F$4:$F$103,F99),0))</f>
        <v/>
      </c>
      <c r="S99" s="18">
        <f>IF(A99="","",IF(OR(I99="Absent",Q99&gt;0),"Yes","No"))</f>
        <v/>
      </c>
      <c r="T99" s="7" t="n"/>
    </row>
    <row r="100" ht="21" customHeight="1">
      <c r="A100" s="4" t="n"/>
      <c r="B100" s="5" t="n"/>
      <c r="C100" s="6">
        <f>IF(B100="","",B100)</f>
        <v/>
      </c>
      <c r="D100" s="7" t="n"/>
      <c r="E100" s="4" t="n"/>
      <c r="F100" s="7" t="n"/>
      <c r="G100" s="7" t="n"/>
      <c r="H100" s="7" t="n"/>
      <c r="I100" s="4" t="n"/>
      <c r="J100" s="8" t="n"/>
      <c r="K100" s="8" t="n"/>
      <c r="L100" s="40">
        <f>IF(OR(J100="",K100=""),"",IFERROR((K100-J100)*24,0))</f>
        <v/>
      </c>
      <c r="M100" s="7" t="n"/>
      <c r="N100" s="4" t="n"/>
      <c r="O100" s="10" t="n"/>
      <c r="P100" s="10" t="n"/>
      <c r="Q100" s="11">
        <f>IF(AND(O100="",P100=""),"",MAX(0,O100-P100))</f>
        <v/>
      </c>
      <c r="R100" s="41">
        <f>IF(F100="","",IFERROR(COUNTIF($F$4:F100,F100)/COUNTIF($F$4:$F$103,F100),0))</f>
        <v/>
      </c>
      <c r="S100" s="13">
        <f>IF(A100="","",IF(OR(I100="Absent",Q100&gt;0),"Yes","No"))</f>
        <v/>
      </c>
      <c r="T100" s="7" t="n"/>
    </row>
    <row r="101" ht="21" customHeight="1">
      <c r="A101" s="4" t="n"/>
      <c r="B101" s="5" t="n"/>
      <c r="C101" s="14">
        <f>IF(B101="","",B101)</f>
        <v/>
      </c>
      <c r="D101" s="7" t="n"/>
      <c r="E101" s="4" t="n"/>
      <c r="F101" s="7" t="n"/>
      <c r="G101" s="7" t="n"/>
      <c r="H101" s="7" t="n"/>
      <c r="I101" s="4" t="n"/>
      <c r="J101" s="8" t="n"/>
      <c r="K101" s="8" t="n"/>
      <c r="L101" s="42">
        <f>IF(OR(J101="",K101=""),"",IFERROR((K101-J101)*24,0))</f>
        <v/>
      </c>
      <c r="M101" s="7" t="n"/>
      <c r="N101" s="4" t="n"/>
      <c r="O101" s="10" t="n"/>
      <c r="P101" s="10" t="n"/>
      <c r="Q101" s="16">
        <f>IF(AND(O101="",P101=""),"",MAX(0,O101-P101))</f>
        <v/>
      </c>
      <c r="R101" s="43">
        <f>IF(F101="","",IFERROR(COUNTIF($F$4:F101,F101)/COUNTIF($F$4:$F$103,F101),0))</f>
        <v/>
      </c>
      <c r="S101" s="18">
        <f>IF(A101="","",IF(OR(I101="Absent",Q101&gt;0),"Yes","No"))</f>
        <v/>
      </c>
      <c r="T101" s="7" t="n"/>
    </row>
    <row r="102" ht="21" customHeight="1">
      <c r="A102" s="4" t="n"/>
      <c r="B102" s="5" t="n"/>
      <c r="C102" s="6">
        <f>IF(B102="","",B102)</f>
        <v/>
      </c>
      <c r="D102" s="7" t="n"/>
      <c r="E102" s="4" t="n"/>
      <c r="F102" s="7" t="n"/>
      <c r="G102" s="7" t="n"/>
      <c r="H102" s="7" t="n"/>
      <c r="I102" s="4" t="n"/>
      <c r="J102" s="8" t="n"/>
      <c r="K102" s="8" t="n"/>
      <c r="L102" s="40">
        <f>IF(OR(J102="",K102=""),"",IFERROR((K102-J102)*24,0))</f>
        <v/>
      </c>
      <c r="M102" s="7" t="n"/>
      <c r="N102" s="4" t="n"/>
      <c r="O102" s="10" t="n"/>
      <c r="P102" s="10" t="n"/>
      <c r="Q102" s="11">
        <f>IF(AND(O102="",P102=""),"",MAX(0,O102-P102))</f>
        <v/>
      </c>
      <c r="R102" s="41">
        <f>IF(F102="","",IFERROR(COUNTIF($F$4:F102,F102)/COUNTIF($F$4:$F$103,F102),0))</f>
        <v/>
      </c>
      <c r="S102" s="13">
        <f>IF(A102="","",IF(OR(I102="Absent",Q102&gt;0),"Yes","No"))</f>
        <v/>
      </c>
      <c r="T102" s="7" t="n"/>
    </row>
    <row r="103" ht="21" customHeight="1">
      <c r="A103" s="4" t="n"/>
      <c r="B103" s="5" t="n"/>
      <c r="C103" s="14">
        <f>IF(B103="","",B103)</f>
        <v/>
      </c>
      <c r="D103" s="7" t="n"/>
      <c r="E103" s="4" t="n"/>
      <c r="F103" s="7" t="n"/>
      <c r="G103" s="7" t="n"/>
      <c r="H103" s="7" t="n"/>
      <c r="I103" s="4" t="n"/>
      <c r="J103" s="8" t="n"/>
      <c r="K103" s="8" t="n"/>
      <c r="L103" s="42">
        <f>IF(OR(J103="",K103=""),"",IFERROR((K103-J103)*24,0))</f>
        <v/>
      </c>
      <c r="M103" s="7" t="n"/>
      <c r="N103" s="4" t="n"/>
      <c r="O103" s="10" t="n"/>
      <c r="P103" s="10" t="n"/>
      <c r="Q103" s="16">
        <f>IF(AND(O103="",P103=""),"",MAX(0,O103-P103))</f>
        <v/>
      </c>
      <c r="R103" s="43">
        <f>IF(F103="","",IFERROR(COUNTIF($F$4:F103,F103)/COUNTIF($F$4:$F$103,F103),0))</f>
        <v/>
      </c>
      <c r="S103" s="18">
        <f>IF(A103="","",IF(OR(I103="Absent",Q103&gt;0),"Yes","No"))</f>
        <v/>
      </c>
      <c r="T103" s="7" t="n"/>
    </row>
  </sheetData>
  <mergeCells count="1">
    <mergeCell ref="A1:T1"/>
  </mergeCells>
  <conditionalFormatting sqref="I4:I103">
    <cfRule type="expression" priority="1" dxfId="0">
      <formula>I4="Present"</formula>
    </cfRule>
    <cfRule type="expression" priority="2" dxfId="1">
      <formula>I4="Absent"</formula>
    </cfRule>
  </conditionalFormatting>
  <conditionalFormatting sqref="P4:P103">
    <cfRule type="expression" priority="3" dxfId="0">
      <formula>P4&gt;0</formula>
    </cfRule>
  </conditionalFormatting>
  <conditionalFormatting sqref="Q4:Q103">
    <cfRule type="expression" priority="4" dxfId="1">
      <formula>Q4&gt;0</formula>
    </cfRule>
  </conditionalFormatting>
  <conditionalFormatting sqref="S4:S103">
    <cfRule type="expression" priority="5" dxfId="1">
      <formula>S4="Yes"</formula>
    </cfRule>
  </conditionalFormatting>
  <dataValidations count="4">
    <dataValidation sqref="E4:E103" showErrorMessage="1" showInputMessage="1" allowBlank="1" type="list">
      <formula1>'Lists'!$A$4:$A$10</formula1>
    </dataValidation>
    <dataValidation sqref="D4:D103" showErrorMessage="1" showInputMessage="1" allowBlank="1" type="list">
      <formula1>'Lists'!$J$4:$J$13</formula1>
    </dataValidation>
    <dataValidation sqref="I4:I103" showErrorMessage="1" showInputMessage="1" allowBlank="1" type="list">
      <formula1>'Lists'!$C$4:$C$7</formula1>
    </dataValidation>
    <dataValidation sqref="N4:N103" showErrorMessage="1" showInputMessage="1" allowBlank="1" type="list">
      <formula1>'Lists'!$E$4:$E$7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37"/>
  <sheetViews>
    <sheetView showGridLines="0" zoomScale="90" zoomScaleNormal="9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32.95999999999999" customWidth="1" min="1" max="1"/>
    <col width="34" customWidth="1" min="2" max="2"/>
    <col width="34" customWidth="1" min="3" max="3"/>
    <col width="34" customWidth="1" min="4" max="4"/>
    <col width="33.68" customWidth="1" min="5" max="5"/>
    <col width="15" customWidth="1" min="6" max="6"/>
    <col width="34" customWidth="1" min="7" max="7"/>
    <col width="3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4" customWidth="1" min="23" max="23"/>
    <col width="14" customWidth="1" min="24" max="24"/>
  </cols>
  <sheetData>
    <row r="1" ht="26" customHeight="1">
      <c r="A1" s="44" t="inlineStr">
        <is>
          <t>Nippers Attendance Dashboard – 2026 Season</t>
        </is>
      </c>
    </row>
    <row r="2">
      <c r="A2" s="45" t="inlineStr">
        <is>
          <t>Committee and age-group coordinator summary</t>
        </is>
      </c>
    </row>
    <row r="3" ht="22" customHeight="1">
      <c r="A3" s="46" t="inlineStr">
        <is>
          <t>Total attendance records</t>
        </is>
      </c>
      <c r="C3" s="46" t="inlineStr">
        <is>
          <t>Present sessions</t>
        </is>
      </c>
      <c r="E3" s="46" t="inlineStr">
        <is>
          <t>Absent sessions</t>
        </is>
      </c>
      <c r="G3" s="46" t="inlineStr">
        <is>
          <t>Overall attendance rate</t>
        </is>
      </c>
    </row>
    <row r="4" ht="22" customHeight="1">
      <c r="A4" s="47">
        <f>COUNTA('Attendance Register'!F:F)-1</f>
        <v/>
      </c>
      <c r="C4" s="48">
        <f>COUNTIF('Attendance Register'!I:I,"Present")</f>
        <v/>
      </c>
      <c r="E4" s="49">
        <f>COUNTIF('Attendance Register'!I:I,"Absent")</f>
        <v/>
      </c>
      <c r="G4" s="50">
        <f>IFERROR(COUNTIF('Attendance Register'!I:I,"Present")/(COUNTA('Attendance Register'!I:I)-1),0)</f>
        <v/>
      </c>
    </row>
    <row r="5" ht="22" customHeight="1"/>
    <row r="6" ht="22" customHeight="1"/>
    <row r="7" ht="22" customHeight="1">
      <c r="A7" s="46" t="inlineStr">
        <is>
          <t>Total fees billed</t>
        </is>
      </c>
      <c r="C7" s="46" t="inlineStr">
        <is>
          <t>Payments received</t>
        </is>
      </c>
      <c r="E7" s="46" t="inlineStr">
        <is>
          <t>Outstanding fees</t>
        </is>
      </c>
      <c r="G7" s="46" t="inlineStr">
        <is>
          <t>Records requiring follow-up</t>
        </is>
      </c>
    </row>
    <row r="8" ht="22" customHeight="1">
      <c r="A8" s="51">
        <f>SUM('Attendance Register'!O:O)</f>
        <v/>
      </c>
      <c r="C8" s="52">
        <f>SUM('Attendance Register'!P:P)</f>
        <v/>
      </c>
      <c r="E8" s="53">
        <f>SUM('Attendance Register'!Q:Q)</f>
        <v/>
      </c>
      <c r="G8" s="49">
        <f>COUNTIF('Attendance Register'!S:S,"Yes")</f>
        <v/>
      </c>
    </row>
    <row r="9" ht="22" customHeight="1"/>
    <row r="10" ht="22" customHeight="1"/>
    <row r="11" ht="22" customHeight="1">
      <c r="A11" s="54" t="inlineStr">
        <is>
          <t>Average hours attended</t>
        </is>
      </c>
      <c r="B11" s="55">
        <f>IFERROR(AVERAGE('Attendance Register'!$L$4:$L$103),0)</f>
        <v/>
      </c>
    </row>
    <row r="12" ht="22" customHeight="1"/>
    <row r="13" ht="22" customHeight="1"/>
    <row r="14" ht="22" customHeight="1"/>
    <row r="15" ht="22" customHeight="1"/>
    <row r="16" ht="22" customHeight="1">
      <c r="A16" s="56" t="inlineStr">
        <is>
          <t>Age Group</t>
        </is>
      </c>
      <c r="B16" s="56" t="inlineStr">
        <is>
          <t>Total Records</t>
        </is>
      </c>
      <c r="C16" s="56" t="inlineStr">
        <is>
          <t>Present</t>
        </is>
      </c>
      <c r="D16" s="56" t="inlineStr">
        <is>
          <t>Absent</t>
        </is>
      </c>
      <c r="E16" s="56" t="inlineStr">
        <is>
          <t>Attendance Rate</t>
        </is>
      </c>
      <c r="G16" s="56" t="inlineStr">
        <is>
          <t>Attendance Status</t>
        </is>
      </c>
      <c r="H16" s="56" t="inlineStr">
        <is>
          <t>Sessions</t>
        </is>
      </c>
    </row>
    <row r="17" ht="22" customHeight="1">
      <c r="A17" s="57" t="inlineStr">
        <is>
          <t>U6</t>
        </is>
      </c>
      <c r="B17" s="57">
        <f>COUNTIF('Attendance Register'!$E$4:$E$103,A17)</f>
        <v/>
      </c>
      <c r="C17" s="57">
        <f>COUNTIFS('Attendance Register'!$E$4:$E$103,A17,'Attendance Register'!$I$4:$I$103,"Present")</f>
        <v/>
      </c>
      <c r="D17" s="57">
        <f>COUNTIFS('Attendance Register'!$E$4:$E$103,A17,'Attendance Register'!$I$4:$I$103,"Absent")</f>
        <v/>
      </c>
      <c r="E17" s="58">
        <f>IFERROR(C17/B17,0)</f>
        <v/>
      </c>
      <c r="G17" s="57" t="inlineStr">
        <is>
          <t>Present</t>
        </is>
      </c>
      <c r="H17" s="57">
        <f>COUNTIF('Attendance Register'!$I$4:$I$103,G17)</f>
        <v/>
      </c>
    </row>
    <row r="18" ht="22" customHeight="1">
      <c r="A18" s="59" t="inlineStr">
        <is>
          <t>U7</t>
        </is>
      </c>
      <c r="B18" s="59">
        <f>COUNTIF('Attendance Register'!$E$4:$E$103,A18)</f>
        <v/>
      </c>
      <c r="C18" s="59">
        <f>COUNTIFS('Attendance Register'!$E$4:$E$103,A18,'Attendance Register'!$I$4:$I$103,"Present")</f>
        <v/>
      </c>
      <c r="D18" s="59">
        <f>COUNTIFS('Attendance Register'!$E$4:$E$103,A18,'Attendance Register'!$I$4:$I$103,"Absent")</f>
        <v/>
      </c>
      <c r="E18" s="60">
        <f>IFERROR(C18/B18,0)</f>
        <v/>
      </c>
      <c r="G18" s="59" t="inlineStr">
        <is>
          <t>Absent</t>
        </is>
      </c>
      <c r="H18" s="59">
        <f>COUNTIF('Attendance Register'!$I$4:$I$103,G18)</f>
        <v/>
      </c>
    </row>
    <row r="19" ht="22" customHeight="1">
      <c r="A19" s="57" t="inlineStr">
        <is>
          <t>U8</t>
        </is>
      </c>
      <c r="B19" s="57">
        <f>COUNTIF('Attendance Register'!$E$4:$E$103,A19)</f>
        <v/>
      </c>
      <c r="C19" s="57">
        <f>COUNTIFS('Attendance Register'!$E$4:$E$103,A19,'Attendance Register'!$I$4:$I$103,"Present")</f>
        <v/>
      </c>
      <c r="D19" s="57">
        <f>COUNTIFS('Attendance Register'!$E$4:$E$103,A19,'Attendance Register'!$I$4:$I$103,"Absent")</f>
        <v/>
      </c>
      <c r="E19" s="58">
        <f>IFERROR(C19/B19,0)</f>
        <v/>
      </c>
      <c r="G19" s="57" t="inlineStr">
        <is>
          <t>Late</t>
        </is>
      </c>
      <c r="H19" s="57">
        <f>COUNTIF('Attendance Register'!$I$4:$I$103,G19)</f>
        <v/>
      </c>
    </row>
    <row r="20" ht="22" customHeight="1">
      <c r="A20" s="59" t="inlineStr">
        <is>
          <t>U9</t>
        </is>
      </c>
      <c r="B20" s="59">
        <f>COUNTIF('Attendance Register'!$E$4:$E$103,A20)</f>
        <v/>
      </c>
      <c r="C20" s="59">
        <f>COUNTIFS('Attendance Register'!$E$4:$E$103,A20,'Attendance Register'!$I$4:$I$103,"Present")</f>
        <v/>
      </c>
      <c r="D20" s="59">
        <f>COUNTIFS('Attendance Register'!$E$4:$E$103,A20,'Attendance Register'!$I$4:$I$103,"Absent")</f>
        <v/>
      </c>
      <c r="E20" s="60">
        <f>IFERROR(C20/B20,0)</f>
        <v/>
      </c>
      <c r="G20" s="59" t="inlineStr">
        <is>
          <t>Excused</t>
        </is>
      </c>
      <c r="H20" s="59">
        <f>COUNTIF('Attendance Register'!$I$4:$I$103,G20)</f>
        <v/>
      </c>
    </row>
    <row r="21" ht="22" customHeight="1">
      <c r="A21" s="57" t="inlineStr">
        <is>
          <t>U10</t>
        </is>
      </c>
      <c r="B21" s="57">
        <f>COUNTIF('Attendance Register'!$E$4:$E$103,A21)</f>
        <v/>
      </c>
      <c r="C21" s="57">
        <f>COUNTIFS('Attendance Register'!$E$4:$E$103,A21,'Attendance Register'!$I$4:$I$103,"Present")</f>
        <v/>
      </c>
      <c r="D21" s="57">
        <f>COUNTIFS('Attendance Register'!$E$4:$E$103,A21,'Attendance Register'!$I$4:$I$103,"Absent")</f>
        <v/>
      </c>
      <c r="E21" s="58">
        <f>IFERROR(C21/B21,0)</f>
        <v/>
      </c>
    </row>
    <row r="22" ht="22" customHeight="1">
      <c r="A22" s="59" t="inlineStr">
        <is>
          <t>U11</t>
        </is>
      </c>
      <c r="B22" s="59">
        <f>COUNTIF('Attendance Register'!$E$4:$E$103,A22)</f>
        <v/>
      </c>
      <c r="C22" s="59">
        <f>COUNTIFS('Attendance Register'!$E$4:$E$103,A22,'Attendance Register'!$I$4:$I$103,"Present")</f>
        <v/>
      </c>
      <c r="D22" s="59">
        <f>COUNTIFS('Attendance Register'!$E$4:$E$103,A22,'Attendance Register'!$I$4:$I$103,"Absent")</f>
        <v/>
      </c>
      <c r="E22" s="60">
        <f>IFERROR(C22/B22,0)</f>
        <v/>
      </c>
    </row>
    <row r="23" ht="22" customHeight="1">
      <c r="A23" s="57" t="inlineStr">
        <is>
          <t>U12</t>
        </is>
      </c>
      <c r="B23" s="57">
        <f>COUNTIF('Attendance Register'!$E$4:$E$103,A23)</f>
        <v/>
      </c>
      <c r="C23" s="57">
        <f>COUNTIFS('Attendance Register'!$E$4:$E$103,A23,'Attendance Register'!$I$4:$I$103,"Present")</f>
        <v/>
      </c>
      <c r="D23" s="57">
        <f>COUNTIFS('Attendance Register'!$E$4:$E$103,A23,'Attendance Register'!$I$4:$I$103,"Absent")</f>
        <v/>
      </c>
      <c r="E23" s="58">
        <f>IFERROR(C23/B23,0)</f>
        <v/>
      </c>
    </row>
    <row r="24" ht="22" customHeight="1"/>
    <row r="25" ht="22" customHeight="1"/>
    <row r="26" ht="22" customHeight="1"/>
    <row r="27" ht="22" customHeight="1">
      <c r="A27" s="56" t="inlineStr">
        <is>
          <t>Beach/Location</t>
        </is>
      </c>
      <c r="B27" s="56" t="inlineStr">
        <is>
          <t>Coordinator</t>
        </is>
      </c>
      <c r="C27" s="56" t="inlineStr">
        <is>
          <t>Records</t>
        </is>
      </c>
      <c r="D27" s="56" t="inlineStr">
        <is>
          <t>Outstanding Fees</t>
        </is>
      </c>
    </row>
    <row r="28" ht="22" customHeight="1">
      <c r="A28" s="61" t="inlineStr">
        <is>
          <t>Manly Beach, Sydney</t>
        </is>
      </c>
      <c r="B28" s="61">
        <f>IFERROR(VLOOKUP(A28,'Lists'!$J$4:$K$13,2,0),"")</f>
        <v/>
      </c>
      <c r="C28" s="57">
        <f>COUNTIF('Attendance Register'!$D$4:$D$103,A28)</f>
        <v/>
      </c>
      <c r="D28" s="62">
        <f>IF(A28="","",SUMIF('Attendance Register'!$D$4:$D$103,A28,'Attendance Register'!$Q$4:$Q$103))</f>
        <v/>
      </c>
    </row>
    <row r="29" ht="22" customHeight="1">
      <c r="A29" s="63" t="inlineStr">
        <is>
          <t>Brighton Beach, Melbourne</t>
        </is>
      </c>
      <c r="B29" s="63">
        <f>IFERROR(VLOOKUP(A29,'Lists'!$J$4:$K$13,2,0),"")</f>
        <v/>
      </c>
      <c r="C29" s="59">
        <f>COUNTIF('Attendance Register'!$D$4:$D$103,A29)</f>
        <v/>
      </c>
      <c r="D29" s="64">
        <f>IF(A29="","",SUMIF('Attendance Register'!$D$4:$D$103,A29,'Attendance Register'!$Q$4:$Q$103))</f>
        <v/>
      </c>
    </row>
    <row r="30" ht="22" customHeight="1">
      <c r="A30" s="61" t="inlineStr">
        <is>
          <t>Scarborough Beach, Perth</t>
        </is>
      </c>
      <c r="B30" s="61">
        <f>IFERROR(VLOOKUP(A30,'Lists'!$J$4:$K$13,2,0),"")</f>
        <v/>
      </c>
      <c r="C30" s="57">
        <f>COUNTIF('Attendance Register'!$D$4:$D$103,A30)</f>
        <v/>
      </c>
      <c r="D30" s="62">
        <f>IF(A30="","",SUMIF('Attendance Register'!$D$4:$D$103,A30,'Attendance Register'!$Q$4:$Q$103))</f>
        <v/>
      </c>
    </row>
    <row r="31" ht="22" customHeight="1">
      <c r="A31" s="63" t="inlineStr">
        <is>
          <t>Nobby Beach, Gold Coast</t>
        </is>
      </c>
      <c r="B31" s="63">
        <f>IFERROR(VLOOKUP(A31,'Lists'!$J$4:$K$13,2,0),"")</f>
        <v/>
      </c>
      <c r="C31" s="59">
        <f>COUNTIF('Attendance Register'!$D$4:$D$103,A31)</f>
        <v/>
      </c>
      <c r="D31" s="64">
        <f>IF(A31="","",SUMIF('Attendance Register'!$D$4:$D$103,A31,'Attendance Register'!$Q$4:$Q$103))</f>
        <v/>
      </c>
    </row>
    <row r="32" ht="22" customHeight="1">
      <c r="A32" s="61" t="inlineStr">
        <is>
          <t>Glenelg Beach, Adelaide</t>
        </is>
      </c>
      <c r="B32" s="61">
        <f>IFERROR(VLOOKUP(A32,'Lists'!$J$4:$K$13,2,0),"")</f>
        <v/>
      </c>
      <c r="C32" s="57">
        <f>COUNTIF('Attendance Register'!$D$4:$D$103,A32)</f>
        <v/>
      </c>
      <c r="D32" s="62">
        <f>IF(A32="","",SUMIF('Attendance Register'!$D$4:$D$103,A32,'Attendance Register'!$Q$4:$Q$103))</f>
        <v/>
      </c>
    </row>
    <row r="33" ht="22" customHeight="1">
      <c r="A33" s="63" t="inlineStr">
        <is>
          <t>Newcastle Beach, Newcastle</t>
        </is>
      </c>
      <c r="B33" s="63">
        <f>IFERROR(VLOOKUP(A33,'Lists'!$J$4:$K$13,2,0),"")</f>
        <v/>
      </c>
      <c r="C33" s="59">
        <f>COUNTIF('Attendance Register'!$D$4:$D$103,A33)</f>
        <v/>
      </c>
      <c r="D33" s="64">
        <f>IF(A33="","",SUMIF('Attendance Register'!$D$4:$D$103,A33,'Attendance Register'!$Q$4:$Q$103))</f>
        <v/>
      </c>
    </row>
    <row r="34" ht="22" customHeight="1">
      <c r="A34" s="61" t="inlineStr">
        <is>
          <t>West Beach, Adelaide</t>
        </is>
      </c>
      <c r="B34" s="61">
        <f>IFERROR(VLOOKUP(A34,'Lists'!$J$4:$K$13,2,0),"")</f>
        <v/>
      </c>
      <c r="C34" s="57">
        <f>COUNTIF('Attendance Register'!$D$4:$D$103,A34)</f>
        <v/>
      </c>
      <c r="D34" s="62">
        <f>IF(A34="","",SUMIF('Attendance Register'!$D$4:$D$103,A34,'Attendance Register'!$Q$4:$Q$103))</f>
        <v/>
      </c>
    </row>
    <row r="35" ht="22" customHeight="1">
      <c r="A35" s="63" t="inlineStr">
        <is>
          <t>City Beach, Perth</t>
        </is>
      </c>
      <c r="B35" s="63">
        <f>IFERROR(VLOOKUP(A35,'Lists'!$J$4:$K$13,2,0),"")</f>
        <v/>
      </c>
      <c r="C35" s="59">
        <f>COUNTIF('Attendance Register'!$D$4:$D$103,A35)</f>
        <v/>
      </c>
      <c r="D35" s="64">
        <f>IF(A35="","",SUMIF('Attendance Register'!$D$4:$D$103,A35,'Attendance Register'!$Q$4:$Q$103))</f>
        <v/>
      </c>
    </row>
    <row r="36" ht="22" customHeight="1">
      <c r="A36" s="61" t="inlineStr">
        <is>
          <t>North Cronulla Beach, Sydney</t>
        </is>
      </c>
      <c r="B36" s="61">
        <f>IFERROR(VLOOKUP(A36,'Lists'!$J$4:$K$13,2,0),"")</f>
        <v/>
      </c>
      <c r="C36" s="57">
        <f>COUNTIF('Attendance Register'!$D$4:$D$103,A36)</f>
        <v/>
      </c>
      <c r="D36" s="62">
        <f>IF(A36="","",SUMIF('Attendance Register'!$D$4:$D$103,A36,'Attendance Register'!$Q$4:$Q$103))</f>
        <v/>
      </c>
    </row>
    <row r="37" ht="22" customHeight="1">
      <c r="A37" s="63" t="inlineStr">
        <is>
          <t>Wollongong City Beach, Wollongong</t>
        </is>
      </c>
      <c r="B37" s="63">
        <f>IFERROR(VLOOKUP(A37,'Lists'!$J$4:$K$13,2,0),"")</f>
        <v/>
      </c>
      <c r="C37" s="59">
        <f>COUNTIF('Attendance Register'!$D$4:$D$103,A37)</f>
        <v/>
      </c>
      <c r="D37" s="64">
        <f>IF(A37="","",SUMIF('Attendance Register'!$D$4:$D$103,A37,'Attendance Register'!$Q$4:$Q$103))</f>
        <v/>
      </c>
    </row>
  </sheetData>
  <mergeCells count="1">
    <mergeCell ref="A1:V1"/>
  </mergeCells>
  <conditionalFormatting sqref="D28:D37">
    <cfRule type="expression" priority="1" dxfId="1">
      <formula>D28&gt;0</formula>
    </cfRule>
  </conditionalFormatting>
  <conditionalFormatting sqref="E17:E23">
    <cfRule type="expression" priority="2" dxfId="0">
      <formula>E17&gt;=0.75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showGridLines="0" zoomScale="65" zoomScaleNormal="6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9" customWidth="1" min="3" max="3"/>
    <col width="10" customWidth="1" min="4" max="4"/>
    <col width="16" customWidth="1" min="5" max="5"/>
    <col width="10" customWidth="1" min="6" max="6"/>
    <col width="27" customWidth="1" min="7" max="7"/>
    <col width="18" customWidth="1" min="8" max="8"/>
    <col width="10" customWidth="1" min="9" max="9"/>
    <col width="34" customWidth="1" min="10" max="10"/>
    <col width="22" customWidth="1" min="11" max="11"/>
  </cols>
  <sheetData>
    <row r="1" ht="26" customHeight="1">
      <c r="A1" s="1" t="inlineStr">
        <is>
          <t>Controlled Lists and Reference Data</t>
        </is>
      </c>
    </row>
    <row r="2">
      <c r="A2" s="19" t="inlineStr">
        <is>
          <t>Maintain the approved drop-down values, coordinators and editable session references.</t>
        </is>
      </c>
    </row>
    <row r="3" ht="32" customHeight="1">
      <c r="A3" s="39" t="inlineStr">
        <is>
          <t>Age Group</t>
        </is>
      </c>
      <c r="B3" s="65" t="n"/>
      <c r="C3" s="39" t="inlineStr">
        <is>
          <t>Attendance Status</t>
        </is>
      </c>
      <c r="D3" s="65" t="n"/>
      <c r="E3" s="39" t="inlineStr">
        <is>
          <t>Fee Status</t>
        </is>
      </c>
      <c r="F3" s="65" t="n"/>
      <c r="G3" s="39" t="inlineStr">
        <is>
          <t>Reference Item</t>
        </is>
      </c>
      <c r="H3" s="39" t="inlineStr">
        <is>
          <t>Reference Value</t>
        </is>
      </c>
      <c r="I3" s="65" t="n"/>
      <c r="J3" s="39" t="inlineStr">
        <is>
          <t>Beach/Location</t>
        </is>
      </c>
      <c r="K3" s="39" t="inlineStr">
        <is>
          <t>Coordinator</t>
        </is>
      </c>
    </row>
    <row r="4" ht="22" customHeight="1">
      <c r="A4" s="13" t="inlineStr">
        <is>
          <t>U6</t>
        </is>
      </c>
      <c r="C4" s="13" t="inlineStr">
        <is>
          <t>Present</t>
        </is>
      </c>
      <c r="E4" s="13" t="inlineStr">
        <is>
          <t>Paid</t>
        </is>
      </c>
      <c r="G4" s="32" t="inlineStr">
        <is>
          <t>Standard session fee</t>
        </is>
      </c>
      <c r="H4" s="10" t="n">
        <v>12</v>
      </c>
      <c r="J4" s="30" t="inlineStr">
        <is>
          <t>Manly Beach, Sydney</t>
        </is>
      </c>
      <c r="K4" s="30" t="inlineStr">
        <is>
          <t>Sophie Grant</t>
        </is>
      </c>
    </row>
    <row r="5" ht="22" customHeight="1">
      <c r="A5" s="18" t="inlineStr">
        <is>
          <t>U7</t>
        </is>
      </c>
      <c r="C5" s="18" t="inlineStr">
        <is>
          <t>Absent</t>
        </is>
      </c>
      <c r="E5" s="18" t="inlineStr">
        <is>
          <t>Part-paid</t>
        </is>
      </c>
      <c r="G5" s="33" t="inlineStr">
        <is>
          <t>GST reference</t>
        </is>
      </c>
      <c r="H5" s="66" t="n">
        <v>0.1</v>
      </c>
      <c r="J5" s="31" t="inlineStr">
        <is>
          <t>Brighton Beach, Melbourne</t>
        </is>
      </c>
      <c r="K5" s="31" t="inlineStr">
        <is>
          <t>Andrew Collins</t>
        </is>
      </c>
    </row>
    <row r="6" ht="22" customHeight="1">
      <c r="A6" s="13" t="inlineStr">
        <is>
          <t>U8</t>
        </is>
      </c>
      <c r="C6" s="13" t="inlineStr">
        <is>
          <t>Late</t>
        </is>
      </c>
      <c r="E6" s="13" t="inlineStr">
        <is>
          <t>Unpaid</t>
        </is>
      </c>
      <c r="G6" s="32" t="inlineStr">
        <is>
          <t>Superannuation reference</t>
        </is>
      </c>
      <c r="H6" s="66" t="n">
        <v>0.115</v>
      </c>
      <c r="J6" s="30" t="inlineStr">
        <is>
          <t>Scarborough Beach, Perth</t>
        </is>
      </c>
      <c r="K6" s="30" t="inlineStr">
        <is>
          <t>Tahlia Reed</t>
        </is>
      </c>
    </row>
    <row r="7" ht="22" customHeight="1">
      <c r="A7" s="18" t="inlineStr">
        <is>
          <t>U9</t>
        </is>
      </c>
      <c r="C7" s="18" t="inlineStr">
        <is>
          <t>Excused</t>
        </is>
      </c>
      <c r="E7" s="18" t="inlineStr">
        <is>
          <t>Waived</t>
        </is>
      </c>
      <c r="J7" s="31" t="inlineStr">
        <is>
          <t>Nobby Beach, Gold Coast</t>
        </is>
      </c>
      <c r="K7" s="31" t="inlineStr">
        <is>
          <t>Mitchell Fraser</t>
        </is>
      </c>
    </row>
    <row r="8" ht="22" customHeight="1">
      <c r="A8" s="13" t="inlineStr">
        <is>
          <t>U10</t>
        </is>
      </c>
      <c r="G8" s="35" t="inlineStr">
        <is>
          <t>Reference values are editable for future seasons.</t>
        </is>
      </c>
      <c r="J8" s="30" t="inlineStr">
        <is>
          <t>Glenelg Beach, Adelaide</t>
        </is>
      </c>
      <c r="K8" s="30" t="inlineStr">
        <is>
          <t>Hannah Price</t>
        </is>
      </c>
    </row>
    <row r="9" ht="22" customHeight="1">
      <c r="A9" s="18" t="inlineStr">
        <is>
          <t>U11</t>
        </is>
      </c>
      <c r="J9" s="31" t="inlineStr">
        <is>
          <t>Newcastle Beach, Newcastle</t>
        </is>
      </c>
      <c r="K9" s="31" t="inlineStr">
        <is>
          <t>Tom Bennett</t>
        </is>
      </c>
    </row>
    <row r="10" ht="22" customHeight="1">
      <c r="A10" s="13" t="inlineStr">
        <is>
          <t>U12</t>
        </is>
      </c>
      <c r="J10" s="30" t="inlineStr">
        <is>
          <t>West Beach, Adelaide</t>
        </is>
      </c>
      <c r="K10" s="30" t="inlineStr">
        <is>
          <t>Claire Morgan</t>
        </is>
      </c>
    </row>
    <row r="11" ht="22" customHeight="1">
      <c r="J11" s="31" t="inlineStr">
        <is>
          <t>City Beach, Perth</t>
        </is>
      </c>
      <c r="K11" s="31" t="inlineStr">
        <is>
          <t>David Knight</t>
        </is>
      </c>
    </row>
    <row r="12" ht="22" customHeight="1">
      <c r="J12" s="30" t="inlineStr">
        <is>
          <t>North Cronulla Beach, Sydney</t>
        </is>
      </c>
      <c r="K12" s="30" t="inlineStr">
        <is>
          <t>Emily Rogers</t>
        </is>
      </c>
    </row>
    <row r="13" ht="22" customHeight="1">
      <c r="J13" s="31" t="inlineStr">
        <is>
          <t>Wollongong City Beach, Wollongong</t>
        </is>
      </c>
      <c r="K13" s="31" t="inlineStr">
        <is>
          <t>Josh Walker</t>
        </is>
      </c>
    </row>
  </sheetData>
  <mergeCells count="1">
    <mergeCell ref="A1:K1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zoomScale="80" zoomScaleNormal="80" workbookViewId="0">
      <selection activeCell="A1" sqref="A1"/>
    </sheetView>
  </sheetViews>
  <sheetFormatPr baseColWidth="8" defaultRowHeight="15"/>
  <cols>
    <col width="58.88" customWidth="1" min="1" max="1"/>
    <col width="95" customWidth="1" min="2" max="2"/>
  </cols>
  <sheetData>
    <row r="1" ht="26" customHeight="1">
      <c r="A1" s="44" t="inlineStr">
        <is>
          <t>Workbook Instructions</t>
        </is>
      </c>
    </row>
    <row r="2">
      <c r="A2" s="45" t="inlineStr">
        <is>
          <t>Use this register to support accurate, secure Nippers programme administration.</t>
        </is>
      </c>
    </row>
    <row r="3">
      <c r="A3" s="56" t="inlineStr">
        <is>
          <t>Topic</t>
        </is>
      </c>
      <c r="B3" s="56" t="inlineStr">
        <is>
          <t>Guidance</t>
        </is>
      </c>
    </row>
    <row r="4" ht="38" customHeight="1">
      <c r="A4" s="67" t="inlineStr">
        <is>
          <t>Attendance Register</t>
        </is>
      </c>
      <c r="B4" s="61" t="inlineStr">
        <is>
          <t>Enter one row per nipper for each session. Use DD/MM/YYYY dates and complete attendance immediately after each session.</t>
        </is>
      </c>
    </row>
    <row r="5" ht="38" customHeight="1">
      <c r="A5" s="68" t="inlineStr">
        <is>
          <t>Drop-down lists</t>
        </is>
      </c>
      <c r="B5" s="63" t="inlineStr">
        <is>
          <t>Use the Age Group, Beach/Location, Attendance Status and Fee Status drop-down lists consistently to support reliable reporting.</t>
        </is>
      </c>
    </row>
    <row r="6" ht="38" customHeight="1">
      <c r="A6" s="67" t="inlineStr">
        <is>
          <t>Times and attendance</t>
        </is>
      </c>
      <c r="B6" s="61" t="inlineStr">
        <is>
          <t>Enter arrival and departure times for attended sessions. Hours Attended, Attendance % and Follow-up Required calculate automatically.</t>
        </is>
      </c>
    </row>
    <row r="7" ht="38" customHeight="1">
      <c r="A7" s="68" t="inlineStr">
        <is>
          <t>Fees</t>
        </is>
      </c>
      <c r="B7" s="63" t="inlineStr">
        <is>
          <t>Enter session fees and payments in Australian dollars. Review outstanding balances and follow-up items weekly.</t>
        </is>
      </c>
    </row>
    <row r="8" ht="38" customHeight="1">
      <c r="A8" s="67" t="inlineStr">
        <is>
          <t>Dashboard</t>
        </is>
      </c>
      <c r="B8" s="61" t="inlineStr">
        <is>
          <t>Use the Dashboard for committee review, age-group coordination, attendance patterns and outstanding fee monitoring.</t>
        </is>
      </c>
    </row>
    <row r="9" ht="38" customHeight="1">
      <c r="A9" s="68" t="inlineStr">
        <is>
          <t>Lists</t>
        </is>
      </c>
      <c r="B9" s="63" t="inlineStr">
        <is>
          <t>Maintain approved programme lists, beach coordinators and editable reference values on the Lists sheet.</t>
        </is>
      </c>
    </row>
    <row r="10" ht="38" customHeight="1">
      <c r="A10" s="67" t="inlineStr">
        <is>
          <t>Administration</t>
        </is>
      </c>
      <c r="B10" s="61" t="inlineStr">
        <is>
          <t>Export or review records for club administration, BAS preparation and internal reporting where relevant.</t>
        </is>
      </c>
    </row>
    <row r="11" ht="38" customHeight="1">
      <c r="A11" s="68" t="inlineStr">
        <is>
          <t>Privacy</t>
        </is>
      </c>
      <c r="B11" s="63" t="inlineStr">
        <is>
          <t>Protect children’s personal information. Restrict workbook access appropriately and store emergency contact details securely.</t>
        </is>
      </c>
    </row>
    <row r="12" ht="38" customHeight="1"/>
    <row r="13" ht="38" customHeight="1"/>
    <row r="14" ht="38" customHeight="1">
      <c r="A14" s="54" t="inlineStr">
        <is>
          <t>Column Guide</t>
        </is>
      </c>
      <c r="B14" s="54" t="inlineStr">
        <is>
          <t>Purpose</t>
        </is>
      </c>
    </row>
    <row r="15" ht="38" customHeight="1">
      <c r="A15" s="61" t="inlineStr">
        <is>
          <t>Medical/Support Note</t>
        </is>
      </c>
      <c r="B15" s="61" t="inlineStr">
        <is>
          <t>Record only essential session support information and follow club privacy procedures.</t>
        </is>
      </c>
    </row>
    <row r="16" ht="38" customHeight="1">
      <c r="A16" s="63" t="inlineStr">
        <is>
          <t>Fee Status</t>
        </is>
      </c>
      <c r="B16" s="63" t="inlineStr">
        <is>
          <t>Use Paid, Part-paid, Unpaid or Waived to reflect the current payment position.</t>
        </is>
      </c>
    </row>
    <row r="17" ht="38" customHeight="1">
      <c r="A17" s="61" t="inlineStr">
        <is>
          <t>Outstanding (AUD)</t>
        </is>
      </c>
      <c r="B17" s="61" t="inlineStr">
        <is>
          <t>Calculates the remaining balance from the session fee less payment amount.</t>
        </is>
      </c>
    </row>
    <row r="18" ht="38" customHeight="1">
      <c r="A18" s="63" t="inlineStr">
        <is>
          <t>Follow-up Required</t>
        </is>
      </c>
      <c r="B18" s="63" t="inlineStr">
        <is>
          <t>Shows Yes for absences or outstanding fees so these items can be reviewed promptly.</t>
        </is>
      </c>
    </row>
    <row r="19" ht="38" customHeight="1">
      <c r="A19" s="61" t="inlineStr">
        <is>
          <t>Coach Notes</t>
        </is>
      </c>
      <c r="B19" s="61" t="inlineStr">
        <is>
          <t>Record concise operational notes relevant to the session or follow-up.</t>
        </is>
      </c>
    </row>
  </sheetData>
  <mergeCells count="1">
    <mergeCell ref="A1:F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2026-09-07T09:06:42Z</dcterms:created>
  <dcterms:modified xmlns:dcterms="http://purl.org/dc/terms/" xmlns:xsi="http://www.w3.org/2001/XMLSchema-instance" xsi:type="dcterms:W3CDTF">2026-09-07T09:06:42Z</dcterms:modified>
</cp:coreProperties>
</file>