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AYG Withholding Register" sheetId="1" state="visible" r:id="rId1"/>
    <sheet xmlns:r="http://schemas.openxmlformats.org/officeDocument/2006/relationships" name="Summary &amp; BAS Prep" sheetId="2" state="visible" r:id="rId2"/>
    <sheet xmlns:r="http://schemas.openxmlformats.org/officeDocument/2006/relationships" name="Instructions" sheetId="3" state="visible" r:id="rId3"/>
  </sheets>
  <definedNames/>
  <calcPr calcId="124519" fullCalcOnLoad="1"/>
</workbook>
</file>

<file path=xl/styles.xml><?xml version="1.0" encoding="utf-8"?>
<styleSheet xmlns="http://schemas.openxmlformats.org/spreadsheetml/2006/main">
  <numFmts count="2">
    <numFmt numFmtId="164" formatCode="DD/MM/YYYY"/>
    <numFmt numFmtId="165" formatCode="$#,##0.00"/>
  </numFmts>
  <fonts count="9">
    <font>
      <name val="Calibri"/>
      <family val="2"/>
      <color theme="1"/>
      <sz val="11"/>
      <scheme val="minor"/>
    </font>
    <font>
      <name val="Calibri"/>
      <b val="1"/>
      <color rgb="00FFFFFF"/>
      <sz val="14"/>
    </font>
    <font>
      <name val="Calibri"/>
      <b val="1"/>
      <color rgb="00FFFFFF"/>
      <sz val="11"/>
    </font>
    <font>
      <name val="Calibri"/>
      <sz val="10"/>
    </font>
    <font>
      <name val="Calibri"/>
      <b val="1"/>
      <sz val="11"/>
    </font>
    <font>
      <name val="Calibri"/>
      <i val="1"/>
      <color rgb="0064748B"/>
      <sz val="9"/>
    </font>
    <font>
      <name val="Calibri"/>
      <b val="1"/>
      <sz val="10"/>
    </font>
    <font>
      <name val="Calibri"/>
      <b val="1"/>
      <color rgb="00FFFFFF"/>
      <sz val="10"/>
    </font>
    <font>
      <name val="Calibri"/>
      <b val="1"/>
      <color rgb="000F766E"/>
      <sz val="10"/>
    </font>
  </fonts>
  <fills count="9">
    <fill>
      <patternFill/>
    </fill>
    <fill>
      <patternFill patternType="gray125"/>
    </fill>
    <fill>
      <patternFill patternType="solid">
        <fgColor rgb="000F172A"/>
      </patternFill>
    </fill>
    <fill>
      <patternFill patternType="solid">
        <fgColor rgb="001E293B"/>
      </patternFill>
    </fill>
    <fill>
      <patternFill patternType="solid">
        <fgColor rgb="00F8FAFC"/>
      </patternFill>
    </fill>
    <fill>
      <patternFill patternType="solid">
        <fgColor rgb="00FFFBEB"/>
      </patternFill>
    </fill>
    <fill>
      <patternFill patternType="solid">
        <fgColor rgb="00FFFFFF"/>
      </patternFill>
    </fill>
    <fill>
      <patternFill patternType="solid">
        <fgColor rgb="00E2E8F0"/>
      </patternFill>
    </fill>
    <fill>
      <patternFill patternType="solid">
        <fgColor rgb="00334155"/>
      </patternFill>
    </fill>
  </fills>
  <borders count="7">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top style="thin">
        <color rgb="00D1D5DB"/>
      </top>
      <bottom style="thin">
        <color rgb="00D1D5DB"/>
      </bottom>
      <diagonal/>
    </border>
    <border>
      <left/>
      <right style="thin">
        <color rgb="00D1D5DB"/>
      </right>
      <top style="thin">
        <color rgb="00D1D5DB"/>
      </top>
      <bottom style="thin">
        <color rgb="00D1D5DB"/>
      </bottom>
      <diagonal/>
    </border>
    <border>
      <left style="thin">
        <color rgb="00D1D5DB"/>
      </left>
      <right style="thin">
        <color rgb="00D1D5DB"/>
      </right>
      <top style="thin">
        <color rgb="00D1D5DB"/>
      </top>
      <bottom style="medium">
        <color rgb="000F172A"/>
      </bottom>
    </border>
  </borders>
  <cellStyleXfs count="1">
    <xf numFmtId="0" fontId="0" fillId="0" borderId="0"/>
  </cellStyleXfs>
  <cellXfs count="40">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center" vertical="center"/>
    </xf>
    <xf numFmtId="0" fontId="3" fillId="4" borderId="1" applyAlignment="1" pivotButton="0" quotePrefix="0" xfId="0">
      <alignment horizontal="center" vertical="center"/>
    </xf>
    <xf numFmtId="0" fontId="3" fillId="4" borderId="1" applyAlignment="1" pivotButton="0" quotePrefix="0" xfId="0">
      <alignment horizontal="left" vertical="center"/>
    </xf>
    <xf numFmtId="164" fontId="3" fillId="4" borderId="1" applyAlignment="1" pivotButton="0" quotePrefix="0" xfId="0">
      <alignment horizontal="center" vertical="center"/>
    </xf>
    <xf numFmtId="165" fontId="3" fillId="5" borderId="1" applyAlignment="1" pivotButton="0" quotePrefix="0" xfId="0">
      <alignment horizontal="right" vertical="center"/>
    </xf>
    <xf numFmtId="165" fontId="3" fillId="4" borderId="1" applyAlignment="1" pivotButton="0" quotePrefix="0" xfId="0">
      <alignment horizontal="right" vertical="center"/>
    </xf>
    <xf numFmtId="0" fontId="3" fillId="5" borderId="1" applyAlignment="1" pivotButton="0" quotePrefix="0" xfId="0">
      <alignment horizontal="center" vertical="center"/>
    </xf>
    <xf numFmtId="0" fontId="3" fillId="6" borderId="1" applyAlignment="1" pivotButton="0" quotePrefix="0" xfId="0">
      <alignment horizontal="center" vertical="center"/>
    </xf>
    <xf numFmtId="0" fontId="3" fillId="6" borderId="1" applyAlignment="1" pivotButton="0" quotePrefix="0" xfId="0">
      <alignment horizontal="left" vertical="center"/>
    </xf>
    <xf numFmtId="164" fontId="3" fillId="6" borderId="1" applyAlignment="1" pivotButton="0" quotePrefix="0" xfId="0">
      <alignment horizontal="center" vertical="center"/>
    </xf>
    <xf numFmtId="165" fontId="3" fillId="6" borderId="1" applyAlignment="1" pivotButton="0" quotePrefix="0" xfId="0">
      <alignment horizontal="right" vertical="center"/>
    </xf>
    <xf numFmtId="0" fontId="4" fillId="7" borderId="1" applyAlignment="1" pivotButton="0" quotePrefix="0" xfId="0">
      <alignment horizontal="center" vertical="center"/>
    </xf>
    <xf numFmtId="0" fontId="0" fillId="0" borderId="4" pivotButton="0" quotePrefix="0" xfId="0"/>
    <xf numFmtId="0" fontId="0" fillId="0" borderId="5" pivotButton="0" quotePrefix="0" xfId="0"/>
    <xf numFmtId="165" fontId="4" fillId="7" borderId="6" applyAlignment="1" pivotButton="0" quotePrefix="0" xfId="0">
      <alignment horizontal="right" vertical="center"/>
    </xf>
    <xf numFmtId="0" fontId="0" fillId="7" borderId="6" pivotButton="0" quotePrefix="0" xfId="0"/>
    <xf numFmtId="0" fontId="5" fillId="0" borderId="0" applyAlignment="1" pivotButton="0" quotePrefix="0" xfId="0">
      <alignment horizontal="left" wrapText="1"/>
    </xf>
    <xf numFmtId="0" fontId="2" fillId="3" borderId="1" applyAlignment="1" pivotButton="0" quotePrefix="0" xfId="0">
      <alignment horizontal="left" vertical="center"/>
    </xf>
    <xf numFmtId="0" fontId="6" fillId="4" borderId="1" applyAlignment="1" pivotButton="0" quotePrefix="0" xfId="0">
      <alignment horizontal="left" vertical="center"/>
    </xf>
    <xf numFmtId="0" fontId="3" fillId="5" borderId="1" applyAlignment="1" pivotButton="0" quotePrefix="0" xfId="0">
      <alignment horizontal="left" vertical="center"/>
    </xf>
    <xf numFmtId="0" fontId="6" fillId="6" borderId="1" applyAlignment="1" pivotButton="0" quotePrefix="0" xfId="0">
      <alignment horizontal="left" vertical="center"/>
    </xf>
    <xf numFmtId="0" fontId="0" fillId="8" borderId="1" pivotButton="0" quotePrefix="0" xfId="0"/>
    <xf numFmtId="0" fontId="7" fillId="8" borderId="1" applyAlignment="1" pivotButton="0" quotePrefix="0" xfId="0">
      <alignment horizontal="center" vertical="center"/>
    </xf>
    <xf numFmtId="0" fontId="0" fillId="4" borderId="0" pivotButton="0" quotePrefix="0" xfId="0"/>
    <xf numFmtId="0" fontId="0" fillId="6" borderId="0" pivotButton="0" quotePrefix="0" xfId="0"/>
    <xf numFmtId="3" fontId="3" fillId="6" borderId="1" applyAlignment="1" pivotButton="0" quotePrefix="0" xfId="0">
      <alignment horizontal="right" vertical="center"/>
    </xf>
    <xf numFmtId="0" fontId="8" fillId="4" borderId="1" applyAlignment="1" pivotButton="0" quotePrefix="0" xfId="0">
      <alignment horizontal="center" vertical="center"/>
    </xf>
    <xf numFmtId="0" fontId="8" fillId="6" borderId="1" applyAlignment="1" pivotButton="0" quotePrefix="0" xfId="0">
      <alignment horizontal="center" vertical="center"/>
    </xf>
    <xf numFmtId="3" fontId="3" fillId="4" borderId="1" applyAlignment="1" pivotButton="0" quotePrefix="0" xfId="0">
      <alignment horizontal="center" vertical="center"/>
    </xf>
    <xf numFmtId="3" fontId="3" fillId="6" borderId="1" applyAlignment="1" pivotButton="0" quotePrefix="0" xfId="0">
      <alignment horizontal="center" vertical="center"/>
    </xf>
    <xf numFmtId="0" fontId="3" fillId="4" borderId="1" applyAlignment="1" pivotButton="0" quotePrefix="0" xfId="0">
      <alignment horizontal="left" vertical="center" wrapText="1"/>
    </xf>
    <xf numFmtId="0" fontId="3" fillId="6" borderId="1" applyAlignment="1" pivotButton="0" quotePrefix="0" xfId="0">
      <alignment horizontal="left" vertical="center" wrapText="1"/>
    </xf>
    <xf numFmtId="164" fontId="3" fillId="4" borderId="1" applyAlignment="1" pivotButton="0" quotePrefix="0" xfId="0">
      <alignment horizontal="center" vertical="center"/>
    </xf>
    <xf numFmtId="165" fontId="3" fillId="5" borderId="1" applyAlignment="1" pivotButton="0" quotePrefix="0" xfId="0">
      <alignment horizontal="right" vertical="center"/>
    </xf>
    <xf numFmtId="165" fontId="3" fillId="4" borderId="1" applyAlignment="1" pivotButton="0" quotePrefix="0" xfId="0">
      <alignment horizontal="right" vertical="center"/>
    </xf>
    <xf numFmtId="164" fontId="3" fillId="6" borderId="1" applyAlignment="1" pivotButton="0" quotePrefix="0" xfId="0">
      <alignment horizontal="center" vertical="center"/>
    </xf>
    <xf numFmtId="165" fontId="3" fillId="6" borderId="1" applyAlignment="1" pivotButton="0" quotePrefix="0" xfId="0">
      <alignment horizontal="right" vertical="center"/>
    </xf>
    <xf numFmtId="165" fontId="4" fillId="7" borderId="6"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showGridLines="0" workbookViewId="0">
      <pane ySplit="3" topLeftCell="A4" activePane="bottomLeft" state="frozen"/>
      <selection pane="bottomLeft" activeCell="A1" sqref="A1"/>
    </sheetView>
  </sheetViews>
  <sheetFormatPr baseColWidth="8" defaultRowHeight="15"/>
  <cols>
    <col width="13" customWidth="1" min="1" max="1"/>
    <col width="22" customWidth="1" min="2" max="2"/>
    <col width="16" customWidth="1" min="3" max="3"/>
    <col width="18" customWidth="1" min="4" max="4"/>
    <col width="20" customWidth="1" min="5" max="5"/>
    <col width="16" customWidth="1" min="6" max="6"/>
    <col width="22" customWidth="1" min="7" max="7"/>
    <col width="20" customWidth="1" min="8" max="8"/>
    <col width="12" customWidth="1" min="9" max="9"/>
    <col width="22" customWidth="1" min="10" max="10"/>
    <col width="18" customWidth="1" min="11" max="11"/>
    <col width="16" customWidth="1" min="12" max="12"/>
  </cols>
  <sheetData>
    <row r="1" ht="32" customHeight="1">
      <c r="A1" s="1" t="inlineStr">
        <is>
          <t>PAYG Withholding Register — 2026 Financial Year</t>
        </is>
      </c>
    </row>
    <row r="2" ht="6" customHeight="1"/>
    <row r="3" ht="36" customHeight="1">
      <c r="A3" s="2" t="inlineStr">
        <is>
          <t>Employee ID</t>
        </is>
      </c>
      <c r="B3" s="2" t="inlineStr">
        <is>
          <t>Employee Name</t>
        </is>
      </c>
      <c r="C3" s="2" t="inlineStr">
        <is>
          <t>Pay Period End</t>
        </is>
      </c>
      <c r="D3" s="2" t="inlineStr">
        <is>
          <t>Payment Type</t>
        </is>
      </c>
      <c r="E3" s="2" t="inlineStr">
        <is>
          <t>Gross Earnings ($)</t>
        </is>
      </c>
      <c r="F3" s="2" t="inlineStr">
        <is>
          <t>Allowances ($)</t>
        </is>
      </c>
      <c r="G3" s="2" t="inlineStr">
        <is>
          <t>Pre-Tax Deductions ($)</t>
        </is>
      </c>
      <c r="H3" s="2" t="inlineStr">
        <is>
          <t>Taxable Income ($)</t>
        </is>
      </c>
      <c r="I3" s="2" t="inlineStr">
        <is>
          <t>Tax Scale</t>
        </is>
      </c>
      <c r="J3" s="2" t="inlineStr">
        <is>
          <t>PAYG Withholding ($)</t>
        </is>
      </c>
      <c r="K3" s="2" t="inlineStr">
        <is>
          <t>Medicare Levy ($)</t>
        </is>
      </c>
      <c r="L3" s="2" t="inlineStr">
        <is>
          <t>Net Pay ($)</t>
        </is>
      </c>
    </row>
    <row r="4">
      <c r="A4" s="3" t="inlineStr">
        <is>
          <t>EMP001</t>
        </is>
      </c>
      <c r="B4" s="4" t="inlineStr">
        <is>
          <t>Jack Morrison</t>
        </is>
      </c>
      <c r="C4" s="34" t="n">
        <v>46184</v>
      </c>
      <c r="D4" s="3" t="inlineStr">
        <is>
          <t>Weekly</t>
        </is>
      </c>
      <c r="E4" s="35" t="n">
        <v>1923.08</v>
      </c>
      <c r="F4" s="35" t="n">
        <v>45</v>
      </c>
      <c r="G4" s="35" t="n">
        <v>52</v>
      </c>
      <c r="H4" s="36">
        <f>E4+F4-G4</f>
        <v/>
      </c>
      <c r="I4" s="8" t="n">
        <v>2</v>
      </c>
      <c r="J4" s="36">
        <f>ROUND(IF(H4&lt;=359,0,IF(H4&lt;=438,H4*0.165,IF(H4&lt;=548,H4*0.192,IF(H4&lt;=721,H4*0.245,IF(H4&lt;=865,H4*0.325,H4*0.39))))),2)</f>
        <v/>
      </c>
      <c r="K4" s="36">
        <f>ROUND(H4*0.02,2)</f>
        <v/>
      </c>
      <c r="L4" s="36">
        <f>ROUND(E4-J4-K4,2)</f>
        <v/>
      </c>
    </row>
    <row r="5">
      <c r="A5" s="9" t="inlineStr">
        <is>
          <t>EMP002</t>
        </is>
      </c>
      <c r="B5" s="10" t="inlineStr">
        <is>
          <t>Olivia Chen</t>
        </is>
      </c>
      <c r="C5" s="37" t="n">
        <v>46184</v>
      </c>
      <c r="D5" s="9" t="inlineStr">
        <is>
          <t>Weekly</t>
        </is>
      </c>
      <c r="E5" s="35" t="n">
        <v>2307.69</v>
      </c>
      <c r="F5" s="35" t="n">
        <v>0</v>
      </c>
      <c r="G5" s="35" t="n">
        <v>100</v>
      </c>
      <c r="H5" s="38">
        <f>E5+F5-G5</f>
        <v/>
      </c>
      <c r="I5" s="8" t="n">
        <v>2</v>
      </c>
      <c r="J5" s="38">
        <f>ROUND(IF(H5&lt;=359,0,IF(H5&lt;=438,H5*0.165,IF(H5&lt;=548,H5*0.192,IF(H5&lt;=721,H5*0.245,IF(H5&lt;=865,H5*0.325,H5*0.39))))),2)</f>
        <v/>
      </c>
      <c r="K5" s="38">
        <f>ROUND(H5*0.02,2)</f>
        <v/>
      </c>
      <c r="L5" s="38">
        <f>ROUND(E5-J5-K5,2)</f>
        <v/>
      </c>
    </row>
    <row r="6">
      <c r="A6" s="3" t="inlineStr">
        <is>
          <t>EMP003</t>
        </is>
      </c>
      <c r="B6" s="4" t="inlineStr">
        <is>
          <t>Liam Nguyen</t>
        </is>
      </c>
      <c r="C6" s="34" t="n">
        <v>46184</v>
      </c>
      <c r="D6" s="3" t="inlineStr">
        <is>
          <t>Fortnightly</t>
        </is>
      </c>
      <c r="E6" s="35" t="n">
        <v>3500</v>
      </c>
      <c r="F6" s="35" t="n">
        <v>75</v>
      </c>
      <c r="G6" s="35" t="n">
        <v>150</v>
      </c>
      <c r="H6" s="36">
        <f>E6+F6-G6</f>
        <v/>
      </c>
      <c r="I6" s="8" t="n">
        <v>2</v>
      </c>
      <c r="J6" s="36">
        <f>ROUND(IF(H6&lt;=359,0,IF(H6&lt;=438,H6*0.165,IF(H6&lt;=548,H6*0.192,IF(H6&lt;=721,H6*0.245,IF(H6&lt;=865,H6*0.325,H6*0.39))))),2)</f>
        <v/>
      </c>
      <c r="K6" s="36">
        <f>ROUND(H6*0.02,2)</f>
        <v/>
      </c>
      <c r="L6" s="36">
        <f>ROUND(E6-J6-K6,2)</f>
        <v/>
      </c>
    </row>
    <row r="7">
      <c r="A7" s="9" t="inlineStr">
        <is>
          <t>EMP004</t>
        </is>
      </c>
      <c r="B7" s="10" t="inlineStr">
        <is>
          <t>Charlotte Payne</t>
        </is>
      </c>
      <c r="C7" s="37" t="n">
        <v>46184</v>
      </c>
      <c r="D7" s="9" t="inlineStr">
        <is>
          <t>Weekly</t>
        </is>
      </c>
      <c r="E7" s="35" t="n">
        <v>1538.46</v>
      </c>
      <c r="F7" s="35" t="n">
        <v>30</v>
      </c>
      <c r="G7" s="35" t="n">
        <v>0</v>
      </c>
      <c r="H7" s="38">
        <f>E7+F7-G7</f>
        <v/>
      </c>
      <c r="I7" s="8" t="n">
        <v>1</v>
      </c>
      <c r="J7" s="38">
        <f>ROUND(IF(H7&lt;=359,0,IF(H7&lt;=438,H7*0.165,IF(H7&lt;=548,H7*0.192,IF(H7&lt;=721,H7*0.245,IF(H7&lt;=865,H7*0.325,H7*0.39))))),2)</f>
        <v/>
      </c>
      <c r="K7" s="38">
        <f>ROUND(H7*0.02,2)</f>
        <v/>
      </c>
      <c r="L7" s="38">
        <f>ROUND(E7-J7-K7,2)</f>
        <v/>
      </c>
    </row>
    <row r="8">
      <c r="A8" s="3" t="inlineStr">
        <is>
          <t>EMP005</t>
        </is>
      </c>
      <c r="B8" s="4" t="inlineStr">
        <is>
          <t>Noah Williams</t>
        </is>
      </c>
      <c r="C8" s="34" t="n">
        <v>46184</v>
      </c>
      <c r="D8" s="3" t="inlineStr">
        <is>
          <t>Monthly</t>
        </is>
      </c>
      <c r="E8" s="35" t="n">
        <v>7500</v>
      </c>
      <c r="F8" s="35" t="n">
        <v>200</v>
      </c>
      <c r="G8" s="35" t="n">
        <v>300</v>
      </c>
      <c r="H8" s="36">
        <f>E8+F8-G8</f>
        <v/>
      </c>
      <c r="I8" s="8" t="n">
        <v>3</v>
      </c>
      <c r="J8" s="36">
        <f>ROUND(IF(H8&lt;=359,0,IF(H8&lt;=438,H8*0.165,IF(H8&lt;=548,H8*0.192,IF(H8&lt;=721,H8*0.245,IF(H8&lt;=865,H8*0.325,H8*0.39))))),2)</f>
        <v/>
      </c>
      <c r="K8" s="36">
        <f>ROUND(H8*0.02,2)</f>
        <v/>
      </c>
      <c r="L8" s="36">
        <f>ROUND(E8-J8-K8,2)</f>
        <v/>
      </c>
    </row>
    <row r="9">
      <c r="A9" s="9" t="inlineStr">
        <is>
          <t>EMP006</t>
        </is>
      </c>
      <c r="B9" s="10" t="inlineStr">
        <is>
          <t>Mia Thompson</t>
        </is>
      </c>
      <c r="C9" s="37" t="n">
        <v>46184</v>
      </c>
      <c r="D9" s="9" t="inlineStr">
        <is>
          <t>Weekly</t>
        </is>
      </c>
      <c r="E9" s="35" t="n">
        <v>1250</v>
      </c>
      <c r="F9" s="35" t="n">
        <v>0</v>
      </c>
      <c r="G9" s="35" t="n">
        <v>50</v>
      </c>
      <c r="H9" s="38">
        <f>E9+F9-G9</f>
        <v/>
      </c>
      <c r="I9" s="8" t="n">
        <v>1</v>
      </c>
      <c r="J9" s="38">
        <f>ROUND(IF(H9&lt;=359,0,IF(H9&lt;=438,H9*0.165,IF(H9&lt;=548,H9*0.192,IF(H9&lt;=721,H9*0.245,IF(H9&lt;=865,H9*0.325,H9*0.39))))),2)</f>
        <v/>
      </c>
      <c r="K9" s="38">
        <f>ROUND(H9*0.02,2)</f>
        <v/>
      </c>
      <c r="L9" s="38">
        <f>ROUND(E9-J9-K9,2)</f>
        <v/>
      </c>
    </row>
    <row r="10">
      <c r="A10" s="3" t="inlineStr">
        <is>
          <t>EMP007</t>
        </is>
      </c>
      <c r="B10" s="4" t="inlineStr">
        <is>
          <t>Ethan Brown</t>
        </is>
      </c>
      <c r="C10" s="34" t="n">
        <v>46184</v>
      </c>
      <c r="D10" s="3" t="inlineStr">
        <is>
          <t>Fortnightly</t>
        </is>
      </c>
      <c r="E10" s="35" t="n">
        <v>4200</v>
      </c>
      <c r="F10" s="35" t="n">
        <v>110</v>
      </c>
      <c r="G10" s="35" t="n">
        <v>200</v>
      </c>
      <c r="H10" s="36">
        <f>E10+F10-G10</f>
        <v/>
      </c>
      <c r="I10" s="8" t="n">
        <v>2</v>
      </c>
      <c r="J10" s="36">
        <f>ROUND(IF(H10&lt;=359,0,IF(H10&lt;=438,H10*0.165,IF(H10&lt;=548,H10*0.192,IF(H10&lt;=721,H10*0.245,IF(H10&lt;=865,H10*0.325,H10*0.39))))),2)</f>
        <v/>
      </c>
      <c r="K10" s="36">
        <f>ROUND(H10*0.02,2)</f>
        <v/>
      </c>
      <c r="L10" s="36">
        <f>ROUND(E10-J10-K10,2)</f>
        <v/>
      </c>
    </row>
    <row r="11">
      <c r="A11" s="9" t="inlineStr">
        <is>
          <t>EMP008</t>
        </is>
      </c>
      <c r="B11" s="10" t="inlineStr">
        <is>
          <t>Ruby Anderson</t>
        </is>
      </c>
      <c r="C11" s="37" t="n">
        <v>46184</v>
      </c>
      <c r="D11" s="9" t="inlineStr">
        <is>
          <t>Weekly</t>
        </is>
      </c>
      <c r="E11" s="35" t="n">
        <v>1730.77</v>
      </c>
      <c r="F11" s="35" t="n">
        <v>22</v>
      </c>
      <c r="G11" s="35" t="n">
        <v>75</v>
      </c>
      <c r="H11" s="38">
        <f>E11+F11-G11</f>
        <v/>
      </c>
      <c r="I11" s="8" t="n">
        <v>2</v>
      </c>
      <c r="J11" s="38">
        <f>ROUND(IF(H11&lt;=359,0,IF(H11&lt;=438,H11*0.165,IF(H11&lt;=548,H11*0.192,IF(H11&lt;=721,H11*0.245,IF(H11&lt;=865,H11*0.325,H11*0.39))))),2)</f>
        <v/>
      </c>
      <c r="K11" s="38">
        <f>ROUND(H11*0.02,2)</f>
        <v/>
      </c>
      <c r="L11" s="38">
        <f>ROUND(E11-J11-K11,2)</f>
        <v/>
      </c>
    </row>
    <row r="12">
      <c r="A12" s="3" t="inlineStr">
        <is>
          <t>EMP009</t>
        </is>
      </c>
      <c r="B12" s="4" t="inlineStr">
        <is>
          <t>James Patel</t>
        </is>
      </c>
      <c r="C12" s="34" t="n">
        <v>46184</v>
      </c>
      <c r="D12" s="3" t="inlineStr">
        <is>
          <t>Monthly</t>
        </is>
      </c>
      <c r="E12" s="35" t="n">
        <v>9166.67</v>
      </c>
      <c r="F12" s="35" t="n">
        <v>350</v>
      </c>
      <c r="G12" s="35" t="n">
        <v>500</v>
      </c>
      <c r="H12" s="36">
        <f>E12+F12-G12</f>
        <v/>
      </c>
      <c r="I12" s="8" t="n">
        <v>4</v>
      </c>
      <c r="J12" s="36">
        <f>ROUND(IF(H12&lt;=359,0,IF(H12&lt;=438,H12*0.165,IF(H12&lt;=548,H12*0.192,IF(H12&lt;=721,H12*0.245,IF(H12&lt;=865,H12*0.325,H12*0.39))))),2)</f>
        <v/>
      </c>
      <c r="K12" s="36">
        <f>ROUND(H12*0.02,2)</f>
        <v/>
      </c>
      <c r="L12" s="36">
        <f>ROUND(E12-J12-K12,2)</f>
        <v/>
      </c>
    </row>
    <row r="13">
      <c r="A13" s="9" t="inlineStr">
        <is>
          <t>EMP010</t>
        </is>
      </c>
      <c r="B13" s="10" t="inlineStr">
        <is>
          <t>Sophie Clarke</t>
        </is>
      </c>
      <c r="C13" s="37" t="n">
        <v>46191</v>
      </c>
      <c r="D13" s="9" t="inlineStr">
        <is>
          <t>Weekly</t>
        </is>
      </c>
      <c r="E13" s="35" t="n">
        <v>2115.38</v>
      </c>
      <c r="F13" s="35" t="n">
        <v>60</v>
      </c>
      <c r="G13" s="35" t="n">
        <v>120</v>
      </c>
      <c r="H13" s="38">
        <f>E13+F13-G13</f>
        <v/>
      </c>
      <c r="I13" s="8" t="n">
        <v>2</v>
      </c>
      <c r="J13" s="38">
        <f>ROUND(IF(H13&lt;=359,0,IF(H13&lt;=438,H13*0.165,IF(H13&lt;=548,H13*0.192,IF(H13&lt;=721,H13*0.245,IF(H13&lt;=865,H13*0.325,H13*0.39))))),2)</f>
        <v/>
      </c>
      <c r="K13" s="38">
        <f>ROUND(H13*0.02,2)</f>
        <v/>
      </c>
      <c r="L13" s="38">
        <f>ROUND(E13-J13-K13,2)</f>
        <v/>
      </c>
    </row>
    <row r="14" ht="22" customHeight="1">
      <c r="A14" s="13" t="inlineStr">
        <is>
          <t>TOTALS</t>
        </is>
      </c>
      <c r="B14" s="14" t="n"/>
      <c r="C14" s="14" t="n"/>
      <c r="D14" s="15" t="n"/>
      <c r="E14" s="39">
        <f>SUM(E4:E13)</f>
        <v/>
      </c>
      <c r="F14" s="39">
        <f>SUM(F4:F13)</f>
        <v/>
      </c>
      <c r="G14" s="39">
        <f>SUM(G4:G13)</f>
        <v/>
      </c>
      <c r="H14" s="39">
        <f>SUM(H4:H13)</f>
        <v/>
      </c>
      <c r="I14" s="17" t="inlineStr"/>
      <c r="J14" s="39">
        <f>SUM(J4:J13)</f>
        <v/>
      </c>
      <c r="K14" s="39">
        <f>SUM(K4:K13)</f>
        <v/>
      </c>
      <c r="L14" s="39">
        <f>SUM(L4:L13)</f>
        <v/>
      </c>
    </row>
    <row r="15"/>
    <row r="16" ht="30" customHeight="1">
      <c r="A16" s="18" t="inlineStr">
        <is>
          <t>NOTE: PAYG Withholding rates are indicative only. Always verify amounts using the current ATO Tax Withheld Calculator or relevant ATO weekly/fortnightly/monthly tax tables.</t>
        </is>
      </c>
    </row>
  </sheetData>
  <mergeCells count="3">
    <mergeCell ref="A1:L1"/>
    <mergeCell ref="A14:D14"/>
    <mergeCell ref="A16:L1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35"/>
  <sheetViews>
    <sheetView showGridLines="0" workbookViewId="0">
      <selection activeCell="A1" sqref="A1"/>
    </sheetView>
  </sheetViews>
  <sheetFormatPr baseColWidth="8" defaultRowHeight="15"/>
  <cols>
    <col width="5" customWidth="1" min="1" max="1"/>
    <col width="10" customWidth="1" min="2" max="2"/>
    <col width="42" customWidth="1" min="3" max="3"/>
    <col width="20" customWidth="1" min="4" max="4"/>
    <col width="30" customWidth="1" min="5" max="5"/>
    <col width="22" customWidth="1" min="6" max="6"/>
    <col width="5" customWidth="1" min="7" max="7"/>
  </cols>
  <sheetData>
    <row r="1" ht="32" customHeight="1">
      <c r="A1" s="1" t="inlineStr">
        <is>
          <t>PAYG Withholding Summary — BAS Preparation</t>
        </is>
      </c>
    </row>
    <row r="2" ht="8" customHeight="1"/>
    <row r="3" ht="22" customHeight="1">
      <c r="A3" s="19" t="inlineStr">
        <is>
          <t xml:space="preserve">  REPORTING PERIOD DETAILS</t>
        </is>
      </c>
      <c r="B3" s="14" t="n"/>
      <c r="C3" s="14" t="n"/>
      <c r="D3" s="14" t="n"/>
      <c r="E3" s="14" t="n"/>
      <c r="F3" s="14" t="n"/>
      <c r="G3" s="15" t="n"/>
    </row>
    <row r="4" ht="20" customHeight="1">
      <c r="B4" s="20" t="inlineStr">
        <is>
          <t>Business / Employer Name:</t>
        </is>
      </c>
      <c r="C4" s="21" t="inlineStr">
        <is>
          <t>Koala Builders Pty Ltd</t>
        </is>
      </c>
    </row>
    <row r="5" ht="20" customHeight="1">
      <c r="B5" s="22" t="inlineStr">
        <is>
          <t>ABN:</t>
        </is>
      </c>
      <c r="C5" s="21" t="inlineStr">
        <is>
          <t>51 824 753 196</t>
        </is>
      </c>
    </row>
    <row r="6" ht="20" customHeight="1">
      <c r="B6" s="20" t="inlineStr">
        <is>
          <t>BAS Period:</t>
        </is>
      </c>
      <c r="C6" s="21" t="inlineStr">
        <is>
          <t>Quarter 4 — April to June 2026</t>
        </is>
      </c>
    </row>
    <row r="7" ht="20" customHeight="1">
      <c r="B7" s="22" t="inlineStr">
        <is>
          <t>Period Start Date:</t>
        </is>
      </c>
      <c r="C7" s="21" t="inlineStr">
        <is>
          <t>01/04/2026</t>
        </is>
      </c>
    </row>
    <row r="8" ht="20" customHeight="1">
      <c r="B8" s="20" t="inlineStr">
        <is>
          <t>Period End Date:</t>
        </is>
      </c>
      <c r="C8" s="21" t="inlineStr">
        <is>
          <t>30/06/2026</t>
        </is>
      </c>
    </row>
    <row r="9" ht="20" customHeight="1">
      <c r="B9" s="22" t="inlineStr">
        <is>
          <t>Lodgement Due Date:</t>
        </is>
      </c>
      <c r="C9" s="21" t="inlineStr">
        <is>
          <t>28/07/2026</t>
        </is>
      </c>
    </row>
    <row r="10" ht="8" customHeight="1"/>
    <row r="11" ht="22" customHeight="1">
      <c r="A11" s="19" t="inlineStr">
        <is>
          <t xml:space="preserve">  PAYG WITHHOLDING SUMMARY (from Register)</t>
        </is>
      </c>
      <c r="B11" s="14" t="n"/>
      <c r="C11" s="14" t="n"/>
      <c r="D11" s="14" t="n"/>
      <c r="E11" s="14" t="n"/>
      <c r="F11" s="14" t="n"/>
      <c r="G11" s="15" t="n"/>
    </row>
    <row r="12" ht="22" customHeight="1">
      <c r="A12" s="23" t="inlineStr"/>
      <c r="B12" s="24" t="inlineStr">
        <is>
          <t>Description</t>
        </is>
      </c>
      <c r="C12" s="24" t="inlineStr">
        <is>
          <t>Amount (AUD)</t>
        </is>
      </c>
      <c r="D12" s="23" t="inlineStr"/>
    </row>
    <row r="13" ht="20" customHeight="1">
      <c r="A13" s="25" t="inlineStr"/>
      <c r="B13" s="20" t="inlineStr">
        <is>
          <t>Total Gross Earnings</t>
        </is>
      </c>
      <c r="C13" s="36">
        <f>SUM('PAYG Withholding Register'!E4:E13)</f>
        <v/>
      </c>
      <c r="D13" s="25" t="inlineStr"/>
    </row>
    <row r="14" ht="20" customHeight="1">
      <c r="A14" s="26" t="inlineStr"/>
      <c r="B14" s="22" t="inlineStr">
        <is>
          <t>Total Allowances</t>
        </is>
      </c>
      <c r="C14" s="38">
        <f>SUM('PAYG Withholding Register'!F4:F13)</f>
        <v/>
      </c>
      <c r="D14" s="26" t="inlineStr"/>
    </row>
    <row r="15" ht="20" customHeight="1">
      <c r="A15" s="25" t="inlineStr"/>
      <c r="B15" s="20" t="inlineStr">
        <is>
          <t>Total Pre-Tax Deductions</t>
        </is>
      </c>
      <c r="C15" s="36">
        <f>SUM('PAYG Withholding Register'!G4:G13)</f>
        <v/>
      </c>
      <c r="D15" s="25" t="inlineStr"/>
    </row>
    <row r="16" ht="20" customHeight="1">
      <c r="A16" s="26" t="inlineStr"/>
      <c r="B16" s="22" t="inlineStr">
        <is>
          <t>Total Taxable Income</t>
        </is>
      </c>
      <c r="C16" s="38">
        <f>SUM('PAYG Withholding Register'!H4:H13)</f>
        <v/>
      </c>
      <c r="D16" s="26" t="inlineStr"/>
    </row>
    <row r="17" ht="20" customHeight="1">
      <c r="A17" s="25" t="inlineStr"/>
      <c r="B17" s="20" t="inlineStr">
        <is>
          <t>Total PAYG Withholding (W1)</t>
        </is>
      </c>
      <c r="C17" s="36">
        <f>SUM('PAYG Withholding Register'!J4:J13)</f>
        <v/>
      </c>
      <c r="D17" s="25" t="inlineStr"/>
    </row>
    <row r="18" ht="20" customHeight="1">
      <c r="A18" s="26" t="inlineStr"/>
      <c r="B18" s="22" t="inlineStr">
        <is>
          <t>Total Medicare Levy</t>
        </is>
      </c>
      <c r="C18" s="38">
        <f>SUM('PAYG Withholding Register'!K4:K13)</f>
        <v/>
      </c>
      <c r="D18" s="26" t="inlineStr"/>
    </row>
    <row r="19" ht="20" customHeight="1">
      <c r="A19" s="25" t="inlineStr"/>
      <c r="B19" s="20" t="inlineStr">
        <is>
          <t>Total Net Pay</t>
        </is>
      </c>
      <c r="C19" s="36">
        <f>SUM('PAYG Withholding Register'!L4:L13)</f>
        <v/>
      </c>
      <c r="D19" s="25" t="inlineStr"/>
    </row>
    <row r="20" ht="20" customHeight="1">
      <c r="A20" s="26" t="inlineStr"/>
      <c r="B20" s="22" t="inlineStr">
        <is>
          <t>Number of Employees</t>
        </is>
      </c>
      <c r="C20" s="27">
        <f>COUNTA('PAYG Withholding Register'!A4:A13)</f>
        <v/>
      </c>
      <c r="D20" s="26" t="inlineStr"/>
    </row>
    <row r="21" ht="8" customHeight="1"/>
    <row r="22" ht="22" customHeight="1">
      <c r="A22" s="19" t="inlineStr">
        <is>
          <t xml:space="preserve">  BAS W-SERIES LABELS</t>
        </is>
      </c>
      <c r="B22" s="14" t="n"/>
      <c r="C22" s="14" t="n"/>
      <c r="D22" s="14" t="n"/>
      <c r="E22" s="14" t="n"/>
      <c r="F22" s="14" t="n"/>
      <c r="G22" s="15" t="n"/>
    </row>
    <row r="23" ht="22" customHeight="1">
      <c r="A23" s="23" t="inlineStr"/>
      <c r="B23" s="24" t="inlineStr">
        <is>
          <t>Label</t>
        </is>
      </c>
      <c r="C23" s="24" t="inlineStr">
        <is>
          <t>Description</t>
        </is>
      </c>
      <c r="D23" s="24" t="inlineStr">
        <is>
          <t>Amount (AUD)</t>
        </is>
      </c>
      <c r="E23" s="23" t="inlineStr"/>
    </row>
    <row r="24" ht="20" customHeight="1">
      <c r="A24" s="25" t="inlineStr"/>
      <c r="B24" s="28" t="inlineStr">
        <is>
          <t>W1</t>
        </is>
      </c>
      <c r="C24" s="20" t="inlineStr">
        <is>
          <t>Total Salary, Wages &amp; Other Payments</t>
        </is>
      </c>
      <c r="D24" s="36">
        <f>SUM('PAYG Withholding Register'!E4:E13)</f>
        <v/>
      </c>
      <c r="E24" s="25" t="inlineStr"/>
    </row>
    <row r="25" ht="20" customHeight="1">
      <c r="A25" s="26" t="inlineStr"/>
      <c r="B25" s="29" t="inlineStr">
        <is>
          <t>W2</t>
        </is>
      </c>
      <c r="C25" s="22" t="inlineStr">
        <is>
          <t>Amount Withheld from Salary &amp; Wages (PAYG)</t>
        </is>
      </c>
      <c r="D25" s="38">
        <f>SUM('PAYG Withholding Register'!J4:J13)</f>
        <v/>
      </c>
      <c r="E25" s="26" t="inlineStr"/>
    </row>
    <row r="26" ht="20" customHeight="1">
      <c r="A26" s="25" t="inlineStr"/>
      <c r="B26" s="28" t="inlineStr">
        <is>
          <t>W3</t>
        </is>
      </c>
      <c r="C26" s="20" t="inlineStr">
        <is>
          <t>Amount Withheld Where No TFN Quoted</t>
        </is>
      </c>
      <c r="D26" s="35" t="n">
        <v>0</v>
      </c>
      <c r="E26" s="25" t="inlineStr"/>
    </row>
    <row r="27" ht="20" customHeight="1">
      <c r="A27" s="26" t="inlineStr"/>
      <c r="B27" s="29" t="inlineStr">
        <is>
          <t>W4</t>
        </is>
      </c>
      <c r="C27" s="22" t="inlineStr">
        <is>
          <t>Amount Withheld from Investments</t>
        </is>
      </c>
      <c r="D27" s="35" t="n">
        <v>0</v>
      </c>
      <c r="E27" s="26" t="inlineStr"/>
    </row>
    <row r="28" ht="20" customHeight="1">
      <c r="A28" s="25" t="inlineStr"/>
      <c r="B28" s="28" t="inlineStr">
        <is>
          <t>W5</t>
        </is>
      </c>
      <c r="C28" s="20" t="inlineStr">
        <is>
          <t>Total Amounts Withheld (W2+W3+W4)</t>
        </is>
      </c>
      <c r="D28" s="36">
        <f>C24+C25+C26</f>
        <v/>
      </c>
      <c r="E28" s="25" t="inlineStr"/>
    </row>
    <row r="29"/>
    <row r="30"/>
    <row r="31" ht="22" customHeight="1">
      <c r="A31" s="19" t="inlineStr">
        <is>
          <t xml:space="preserve">  EMPLOYEE COUNT BY PAYMENT TYPE</t>
        </is>
      </c>
      <c r="B31" s="14" t="n"/>
      <c r="C31" s="14" t="n"/>
      <c r="D31" s="14" t="n"/>
      <c r="E31" s="14" t="n"/>
      <c r="F31" s="14" t="n"/>
      <c r="G31" s="15" t="n"/>
    </row>
    <row r="32">
      <c r="B32" s="24" t="inlineStr">
        <is>
          <t>Payment Type</t>
        </is>
      </c>
      <c r="C32" s="24" t="inlineStr">
        <is>
          <t># Employees</t>
        </is>
      </c>
    </row>
    <row r="33" ht="20" customHeight="1">
      <c r="B33" s="4" t="inlineStr">
        <is>
          <t>Weekly</t>
        </is>
      </c>
      <c r="C33" s="30">
        <f>COUNTIF('PAYG Withholding Register'!D4:D13,"Weekly")</f>
        <v/>
      </c>
    </row>
    <row r="34" ht="20" customHeight="1">
      <c r="B34" s="10" t="inlineStr">
        <is>
          <t>Fortnightly</t>
        </is>
      </c>
      <c r="C34" s="31">
        <f>COUNTIF('PAYG Withholding Register'!D4:D13,"Fortnightly")</f>
        <v/>
      </c>
    </row>
    <row r="35" ht="20" customHeight="1">
      <c r="B35" s="4" t="inlineStr">
        <is>
          <t>Monthly</t>
        </is>
      </c>
      <c r="C35" s="30">
        <f>COUNTIF('PAYG Withholding Register'!D4:D13,"Monthly")</f>
        <v/>
      </c>
    </row>
  </sheetData>
  <mergeCells count="5">
    <mergeCell ref="A1:G1"/>
    <mergeCell ref="A3:G3"/>
    <mergeCell ref="A11:G11"/>
    <mergeCell ref="A22:G22"/>
    <mergeCell ref="A31:G3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31"/>
  <sheetViews>
    <sheetView showGridLines="0" workbookViewId="0">
      <selection activeCell="A1" sqref="A1"/>
    </sheetView>
  </sheetViews>
  <sheetFormatPr baseColWidth="8" defaultRowHeight="15"/>
  <cols>
    <col width="4" customWidth="1" min="1" max="1"/>
    <col width="28" customWidth="1" min="2" max="2"/>
    <col width="60" customWidth="1" min="3" max="3"/>
    <col width="4" customWidth="1" min="4" max="4"/>
  </cols>
  <sheetData>
    <row r="1" ht="32" customHeight="1">
      <c r="A1" s="1" t="inlineStr">
        <is>
          <t>Instructions &amp; User Guide — PAYG Withholding Workbook</t>
        </is>
      </c>
    </row>
    <row r="2"/>
    <row r="3" ht="24" customHeight="1">
      <c r="B3" s="19" t="inlineStr">
        <is>
          <t xml:space="preserve">  OVERVIEW</t>
        </is>
      </c>
      <c r="C3" s="15" t="n"/>
    </row>
    <row r="4" ht="42" customHeight="1">
      <c r="B4" s="20" t="inlineStr">
        <is>
          <t>Purpose</t>
        </is>
      </c>
      <c r="C4" s="32" t="inlineStr">
        <is>
          <t>This workbook assists Australian employers to record, calculate and summarise PAYG (Pay As You Go) withholding obligations for each pay period. Use it to prepare amounts for reporting on your Business Activity Statement (BAS).</t>
        </is>
      </c>
    </row>
    <row r="5" ht="42" customHeight="1">
      <c r="B5" s="22" t="inlineStr">
        <is>
          <t>ATO Compliance</t>
        </is>
      </c>
      <c r="C5" s="33" t="inlineStr">
        <is>
          <t>PAYG withholding is governed by the ITAA 1997 and the TAA 1953. Employers must remit withheld amounts to the ATO on time (monthly, quarterly or annually depending on your withholding registration). Check ato.gov.au for current obligations.</t>
        </is>
      </c>
    </row>
    <row r="6"/>
    <row r="7" ht="24" customHeight="1">
      <c r="B7" s="19" t="inlineStr">
        <is>
          <t xml:space="preserve">  SHEET 1: PAYG WITHHOLDING REGISTER</t>
        </is>
      </c>
      <c r="C7" s="15" t="n"/>
    </row>
    <row r="8" ht="42" customHeight="1">
      <c r="B8" s="20" t="inlineStr">
        <is>
          <t>Employee ID</t>
        </is>
      </c>
      <c r="C8" s="32" t="inlineStr">
        <is>
          <t>Enter a unique identifier for each employee (e.g. EMP001). Consistent IDs allow easier cross-referencing with your payroll system.</t>
        </is>
      </c>
    </row>
    <row r="9" ht="42" customHeight="1">
      <c r="B9" s="22" t="inlineStr">
        <is>
          <t>Employee Name</t>
        </is>
      </c>
      <c r="C9" s="33" t="inlineStr">
        <is>
          <t>Full name of the employee as it appears on their TFN declaration.</t>
        </is>
      </c>
    </row>
    <row r="10" ht="42" customHeight="1">
      <c r="B10" s="20" t="inlineStr">
        <is>
          <t>Pay Period End</t>
        </is>
      </c>
      <c r="C10" s="32" t="inlineStr">
        <is>
          <t>The last date of the pay period in DD/MM/YYYY format (Australian standard).</t>
        </is>
      </c>
    </row>
    <row r="11" ht="42" customHeight="1">
      <c r="B11" s="22" t="inlineStr">
        <is>
          <t>Payment Type</t>
        </is>
      </c>
      <c r="C11" s="33" t="inlineStr">
        <is>
          <t>Select Weekly, Fortnightly or Monthly. This determines which ATO tax table applies.</t>
        </is>
      </c>
    </row>
    <row r="12" ht="42" customHeight="1">
      <c r="B12" s="20" t="inlineStr">
        <is>
          <t>Gross Earnings ($)</t>
        </is>
      </c>
      <c r="C12" s="32" t="inlineStr">
        <is>
          <t>Total gross salary/wages for the period before any deductions. Yellow cells are input fields — enter values directly.</t>
        </is>
      </c>
    </row>
    <row r="13" ht="42" customHeight="1">
      <c r="B13" s="22" t="inlineStr">
        <is>
          <t>Allowances ($)</t>
        </is>
      </c>
      <c r="C13" s="33" t="inlineStr">
        <is>
          <t>Taxable allowances paid to the employee (e.g. travel, meal allowances). Non-taxable allowances should NOT be included here.</t>
        </is>
      </c>
    </row>
    <row r="14" ht="42" customHeight="1">
      <c r="B14" s="20" t="inlineStr">
        <is>
          <t>Pre-Tax Deductions ($)</t>
        </is>
      </c>
      <c r="C14" s="32" t="inlineStr">
        <is>
          <t>Salary sacrifice and other pre-tax deductions that reduce taxable income (e.g. salary sacrifice superannuation, novated lease). Enter the gross deduction amount.</t>
        </is>
      </c>
    </row>
    <row r="15" ht="42" customHeight="1">
      <c r="B15" s="22" t="inlineStr">
        <is>
          <t>Taxable Income ($)</t>
        </is>
      </c>
      <c r="C15" s="33" t="inlineStr">
        <is>
          <t>Calculated automatically: Gross Earnings + Allowances – Pre-Tax Deductions. Do not edit this column.</t>
        </is>
      </c>
    </row>
    <row r="16" ht="42" customHeight="1">
      <c r="B16" s="20" t="inlineStr">
        <is>
          <t>Tax Scale</t>
        </is>
      </c>
      <c r="C16" s="32" t="inlineStr">
        <is>
          <t>Enter the ATO tax scale for the employee (1 = no tax-free threshold, 2 = tax-free threshold claimed, 3–6 = special scales). Refer to ATO NAT 3539 for full scale details.</t>
        </is>
      </c>
    </row>
    <row r="17" ht="42" customHeight="1">
      <c r="B17" s="22" t="inlineStr">
        <is>
          <t>PAYG Withholding ($)</t>
        </is>
      </c>
      <c r="C17" s="33" t="inlineStr">
        <is>
          <t>Calculated automatically using simplified ATO rate brackets. IMPORTANT: These are indicative rates only. Always confirm using the official ATO Tax Withheld Calculator at ato.gov.au or the current tax tables (NAT 1008).</t>
        </is>
      </c>
    </row>
    <row r="18" ht="42" customHeight="1">
      <c r="B18" s="20" t="inlineStr">
        <is>
          <t>Medicare Levy ($)</t>
        </is>
      </c>
      <c r="C18" s="32" t="inlineStr">
        <is>
          <t>Calculated at the standard 2.00% rate of taxable income. Adjust manually for employees with a Medicare Levy exemption or reduction.</t>
        </is>
      </c>
    </row>
    <row r="19" ht="42" customHeight="1">
      <c r="B19" s="22" t="inlineStr">
        <is>
          <t>Net Pay ($)</t>
        </is>
      </c>
      <c r="C19" s="33" t="inlineStr">
        <is>
          <t>Calculated automatically: Gross Earnings – PAYG Withholding – Medicare Levy. This is the amount to pay the employee after tax deductions.</t>
        </is>
      </c>
    </row>
    <row r="20"/>
    <row r="21" ht="24" customHeight="1">
      <c r="B21" s="19" t="inlineStr">
        <is>
          <t xml:space="preserve">  SHEET 2: SUMMARY &amp; BAS PREPARATION</t>
        </is>
      </c>
      <c r="C21" s="15" t="n"/>
    </row>
    <row r="22" ht="42" customHeight="1">
      <c r="B22" s="20" t="inlineStr">
        <is>
          <t>Reporting Period Details</t>
        </is>
      </c>
      <c r="C22" s="32" t="inlineStr">
        <is>
          <t>Enter your business name, ABN and BAS quarter details. Yellow cells are editable input fields.</t>
        </is>
      </c>
    </row>
    <row r="23" ht="42" customHeight="1">
      <c r="B23" s="22" t="inlineStr">
        <is>
          <t>PAYG Withholding Summary</t>
        </is>
      </c>
      <c r="C23" s="33" t="inlineStr">
        <is>
          <t>Automatically totals figures from the PAYG Withholding Register sheet. Review these figures before completing your BAS.</t>
        </is>
      </c>
    </row>
    <row r="24" ht="42" customHeight="1">
      <c r="B24" s="20" t="inlineStr">
        <is>
          <t>BAS W-Labels</t>
        </is>
      </c>
      <c r="C24" s="32" t="inlineStr">
        <is>
          <t>W1 = Total salary and wages paid; W2 = Total PAYG withheld. Enter manually at W3 (no-TFN withholding) and W4 (investment withholding) if applicable. W5 is the total to report on your BAS.</t>
        </is>
      </c>
    </row>
    <row r="25" ht="42" customHeight="1">
      <c r="B25" s="22" t="inlineStr">
        <is>
          <t>Employee Count by Payment Type</t>
        </is>
      </c>
      <c r="C25" s="33" t="inlineStr">
        <is>
          <t>Counts employees by pay frequency (Weekly/Fortnightly/Monthly) to assist with payroll reconciliation.</t>
        </is>
      </c>
    </row>
    <row r="26"/>
    <row r="27" ht="24" customHeight="1">
      <c r="B27" s="19" t="inlineStr">
        <is>
          <t xml:space="preserve">  IMPORTANT NOTICES</t>
        </is>
      </c>
      <c r="C27" s="15" t="n"/>
    </row>
    <row r="28" ht="42" customHeight="1">
      <c r="B28" s="20" t="inlineStr">
        <is>
          <t>PAYG Rates</t>
        </is>
      </c>
      <c r="C28" s="32" t="inlineStr">
        <is>
          <t>The withholding rates in this workbook are simplified approximations. Employers MUST use the official ATO tax tables or the ATO Tax Withheld Calculator to determine exact withholding amounts. Refer to ato.gov.au/payg.</t>
        </is>
      </c>
    </row>
    <row r="29" ht="42" customHeight="1">
      <c r="B29" s="22" t="inlineStr">
        <is>
          <t>Superannuation</t>
        </is>
      </c>
      <c r="C29" s="33" t="inlineStr">
        <is>
          <t>Superannuation Guarantee (SG) contributions are NOT calculated in this workbook. For 2025–26 the SG rate is 11.5%. From 1 July 2026 it rises to 12%. Use a separate superannuation schedule.</t>
        </is>
      </c>
    </row>
    <row r="30" ht="42" customHeight="1">
      <c r="B30" s="20" t="inlineStr">
        <is>
          <t>Record Keeping</t>
        </is>
      </c>
      <c r="C30" s="32" t="inlineStr">
        <is>
          <t>Under the TAA 1953, employers must keep PAYG withholding records for 5 years. Save a separate copy of this workbook for each BAS quarter.</t>
        </is>
      </c>
    </row>
    <row r="31" ht="42" customHeight="1">
      <c r="B31" s="22" t="inlineStr">
        <is>
          <t>Data Security</t>
        </is>
      </c>
      <c r="C31" s="33" t="inlineStr">
        <is>
          <t>This workbook contains personal and financial information. Store securely and restrict access in line with the Privacy Act 1988 (Cth).</t>
        </is>
      </c>
    </row>
  </sheetData>
  <mergeCells count="5">
    <mergeCell ref="A1:D1"/>
    <mergeCell ref="B3:C3"/>
    <mergeCell ref="B7:C7"/>
    <mergeCell ref="B21:C21"/>
    <mergeCell ref="B27:C27"/>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2026-06-18T11:51:15Z</dcterms:created>
  <dcterms:modified xmlns:dcterms="http://purl.org/dc/terms/" xmlns:xsi="http://www.w3.org/2001/XMLSchema-instance" xsi:type="dcterms:W3CDTF">2026-06-18T11:51:15Z</dcterms:modified>
</cp:coreProperties>
</file>