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ntal Ledger" sheetId="1" state="visible" r:id="rId1"/>
    <sheet xmlns:r="http://schemas.openxmlformats.org/officeDocument/2006/relationships" name="Tenant Summary"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7">
    <font>
      <name val="Calibri"/>
      <family val="2"/>
      <color theme="1"/>
      <sz val="11"/>
      <scheme val="minor"/>
    </font>
    <font>
      <name val="Calibri"/>
      <b val="1"/>
      <color rgb="000F766E"/>
      <sz val="16"/>
    </font>
    <font>
      <name val="Calibri"/>
      <b val="1"/>
      <color rgb="00FFFFFF"/>
      <sz val="11"/>
    </font>
    <font>
      <name val="Calibri"/>
      <sz val="10.5"/>
    </font>
    <font>
      <name val="Calibri"/>
      <b val="1"/>
      <sz val="10.5"/>
    </font>
    <font>
      <name val="Calibri"/>
      <b val="1"/>
      <color rgb="00FFFFFF"/>
      <sz val="10.5"/>
    </font>
    <font>
      <name val="Calibri"/>
      <b val="1"/>
      <color rgb="000F766E"/>
      <sz val="11"/>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9">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164"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5" fontId="3" fillId="3" borderId="1" applyAlignment="1" pivotButton="0" quotePrefix="0" xfId="0">
      <alignment horizontal="center" vertical="center" wrapText="1"/>
    </xf>
    <xf numFmtId="0" fontId="3" fillId="4" borderId="1" applyAlignment="1" pivotButton="0" quotePrefix="0" xfId="0">
      <alignment horizontal="left" vertical="center" wrapText="1"/>
    </xf>
    <xf numFmtId="0" fontId="3" fillId="5" borderId="1" applyAlignment="1" pivotButton="0" quotePrefix="0" xfId="0">
      <alignment horizontal="center" vertical="center" wrapText="1"/>
    </xf>
    <xf numFmtId="164"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5" fontId="3" fillId="5" borderId="1" applyAlignment="1" pivotButton="0" quotePrefix="0" xfId="0">
      <alignment horizontal="center" vertical="center" wrapText="1"/>
    </xf>
    <xf numFmtId="0" fontId="4" fillId="6" borderId="1" applyAlignment="1" pivotButton="0" quotePrefix="0" xfId="0">
      <alignment horizontal="right" vertical="center"/>
    </xf>
    <xf numFmtId="165" fontId="5" fillId="6" borderId="1" pivotButton="0" quotePrefix="0" xfId="0"/>
    <xf numFmtId="0" fontId="0" fillId="6" borderId="1" pivotButton="0" quotePrefix="0" xfId="0"/>
    <xf numFmtId="0" fontId="1" fillId="0" borderId="0" pivotButton="0" quotePrefix="0" xfId="0"/>
    <xf numFmtId="166" fontId="3" fillId="3" borderId="1" applyAlignment="1" pivotButton="0" quotePrefix="0" xfId="0">
      <alignment horizontal="center" vertical="center" wrapText="1"/>
    </xf>
    <xf numFmtId="166" fontId="3" fillId="5" borderId="1" applyAlignment="1" pivotButton="0" quotePrefix="0" xfId="0">
      <alignment horizontal="center" vertical="center" wrapText="1"/>
    </xf>
    <xf numFmtId="0" fontId="5" fillId="6" borderId="1" applyAlignment="1" pivotButton="0" quotePrefix="0" xfId="0">
      <alignment horizontal="right" vertical="center"/>
    </xf>
    <xf numFmtId="166" fontId="5" fillId="6" borderId="1" pivotButton="0" quotePrefix="0" xfId="0"/>
    <xf numFmtId="0" fontId="2" fillId="6" borderId="0" applyAlignment="1" pivotButton="0" quotePrefix="0" xfId="0">
      <alignment horizontal="center" vertical="center" wrapText="1"/>
    </xf>
    <xf numFmtId="0" fontId="0" fillId="6" borderId="0" pivotButton="0" quotePrefix="0" xfId="0"/>
    <xf numFmtId="0" fontId="3" fillId="0" borderId="1" pivotButton="0" quotePrefix="0" xfId="0"/>
    <xf numFmtId="0" fontId="3" fillId="0" borderId="1" applyAlignment="1" pivotButton="0" quotePrefix="0" xfId="0">
      <alignment horizontal="center" vertical="center" wrapText="1"/>
    </xf>
    <xf numFmtId="0" fontId="4" fillId="3" borderId="1" applyAlignment="1" pivotButton="0" quotePrefix="0" xfId="0">
      <alignment horizontal="left" vertical="center" wrapText="1"/>
    </xf>
    <xf numFmtId="0" fontId="0" fillId="0" borderId="4" pivotButton="0" quotePrefix="0" xfId="0"/>
    <xf numFmtId="0" fontId="0" fillId="0" borderId="5" pivotButton="0" quotePrefix="0" xfId="0"/>
    <xf numFmtId="165" fontId="6" fillId="3" borderId="1" applyAlignment="1" pivotButton="0" quotePrefix="0" xfId="0">
      <alignment horizontal="center" vertical="center" wrapText="1"/>
    </xf>
    <xf numFmtId="0" fontId="4" fillId="5" borderId="1" applyAlignment="1" pivotButton="0" quotePrefix="0" xfId="0">
      <alignment horizontal="left" vertical="center" wrapText="1"/>
    </xf>
    <xf numFmtId="165" fontId="6" fillId="5" borderId="1" applyAlignment="1" pivotButton="0" quotePrefix="0" xfId="0">
      <alignment horizontal="center" vertical="center" wrapText="1"/>
    </xf>
    <xf numFmtId="166" fontId="6" fillId="5" borderId="1" applyAlignment="1" pivotButton="0" quotePrefix="0" xfId="0">
      <alignment horizontal="center" vertical="center" wrapText="1"/>
    </xf>
    <xf numFmtId="1" fontId="6" fillId="5" borderId="1" applyAlignment="1" pivotButton="0" quotePrefix="0" xfId="0">
      <alignment horizontal="center" vertical="center" wrapText="1"/>
    </xf>
    <xf numFmtId="1" fontId="6" fillId="3" borderId="1" applyAlignment="1" pivotButton="0" quotePrefix="0" xfId="0">
      <alignment horizontal="center" vertical="center" wrapText="1"/>
    </xf>
    <xf numFmtId="0" fontId="2" fillId="2" borderId="1" pivotButton="0" quotePrefix="0" xfId="0"/>
    <xf numFmtId="0" fontId="4" fillId="5" borderId="1" applyAlignment="1" pivotButton="0" quotePrefix="0" xfId="0">
      <alignment horizontal="left" vertical="top" wrapText="1"/>
    </xf>
    <xf numFmtId="0" fontId="3" fillId="5" borderId="1" applyAlignment="1" pivotButton="0" quotePrefix="0" xfId="0">
      <alignment horizontal="left" vertical="top" wrapText="1"/>
    </xf>
    <xf numFmtId="0" fontId="4" fillId="3" borderId="1" applyAlignment="1" pivotButton="0" quotePrefix="0" xfId="0">
      <alignment horizontal="left" vertical="top" wrapText="1"/>
    </xf>
    <xf numFmtId="0" fontId="3" fillId="3" borderId="1" applyAlignment="1" pivotButton="0" quotePrefix="0" xfId="0">
      <alignment horizontal="left" vertical="top" wrapText="1"/>
    </xf>
    <xf numFmtId="164" fontId="3" fillId="3" borderId="1" applyAlignment="1" pivotButton="0" quotePrefix="0" xfId="0">
      <alignment horizontal="center" vertical="center" wrapText="1"/>
    </xf>
    <xf numFmtId="165" fontId="3" fillId="3" borderId="1" applyAlignment="1" pivotButton="0" quotePrefix="0" xfId="0">
      <alignment horizontal="center"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165" fontId="5" fillId="6" borderId="1" pivotButton="0" quotePrefix="0" xfId="0"/>
    <xf numFmtId="166" fontId="3" fillId="3" borderId="1" applyAlignment="1" pivotButton="0" quotePrefix="0" xfId="0">
      <alignment horizontal="center" vertical="center" wrapText="1"/>
    </xf>
    <xf numFmtId="166" fontId="3" fillId="5" borderId="1" applyAlignment="1" pivotButton="0" quotePrefix="0" xfId="0">
      <alignment horizontal="center" vertical="center" wrapText="1"/>
    </xf>
    <xf numFmtId="166" fontId="5" fillId="6" borderId="1" pivotButton="0" quotePrefix="0" xfId="0"/>
    <xf numFmtId="165" fontId="6" fillId="3" borderId="1" applyAlignment="1" pivotButton="0" quotePrefix="0" xfId="0">
      <alignment horizontal="center" vertical="center" wrapText="1"/>
    </xf>
    <xf numFmtId="165" fontId="6" fillId="5" borderId="1" applyAlignment="1" pivotButton="0" quotePrefix="0" xfId="0">
      <alignment horizontal="center" vertical="center" wrapText="1"/>
    </xf>
    <xf numFmtId="166" fontId="6" fillId="5" borderId="1" applyAlignment="1" pivotButton="0" quotePrefix="0" xfId="0">
      <alignment horizontal="center" vertical="center" wrapText="1"/>
    </xf>
  </cellXfs>
  <cellStyles count="1">
    <cellStyle name="Normal" xfId="0" builtinId="0" hidden="0"/>
  </cellStyles>
  <dxfs count="4">
    <dxf>
      <font>
        <name val="Calibri"/>
        <b val="1"/>
        <color rgb="00DC2626"/>
        <sz val="10.5"/>
      </font>
      <fill>
        <patternFill patternType="solid">
          <fgColor rgb="00FEE2E2"/>
          <bgColor rgb="00FEE2E2"/>
        </patternFill>
      </fill>
    </dxf>
    <dxf>
      <font>
        <name val="Calibri"/>
        <b val="1"/>
        <color rgb="0022C55E"/>
        <sz val="10.5"/>
      </font>
      <fill>
        <patternFill patternType="solid">
          <fgColor rgb="00DCFCE7"/>
          <bgColor rgb="00DCFCE7"/>
        </patternFill>
      </fill>
    </dxf>
    <dxf>
      <font>
        <name val="Calibri"/>
        <b val="1"/>
        <color rgb="00DC2626"/>
        <sz val="10.5"/>
      </font>
    </dxf>
    <dxf>
      <font>
        <name val="Calibri"/>
        <b val="1"/>
        <color rgb="0022C55E"/>
        <sz val="10.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Rent Due vs Amount Paid by Tenant</a:t>
            </a:r>
          </a:p>
        </rich>
      </tx>
    </title>
    <plotArea>
      <barChart>
        <barDir val="col"/>
        <grouping val="clustered"/>
        <ser>
          <idx val="0"/>
          <order val="0"/>
          <tx>
            <strRef>
              <f>'Tenant Summary'!C2</f>
            </strRef>
          </tx>
          <spPr>
            <a:solidFill xmlns:a="http://schemas.openxmlformats.org/drawingml/2006/main">
              <a:srgbClr val="0F766E"/>
            </a:solidFill>
            <a:ln xmlns:a="http://schemas.openxmlformats.org/drawingml/2006/main">
              <a:prstDash val="solid"/>
            </a:ln>
          </spPr>
          <cat>
            <numRef>
              <f>'Tenant Summary'!$A$3:$A$11</f>
            </numRef>
          </cat>
          <val>
            <numRef>
              <f>'Tenant Summary'!$C$3:$C$11</f>
            </numRef>
          </val>
        </ser>
        <ser>
          <idx val="1"/>
          <order val="1"/>
          <tx>
            <strRef>
              <f>'Tenant Summary'!D2</f>
            </strRef>
          </tx>
          <spPr>
            <a:solidFill xmlns:a="http://schemas.openxmlformats.org/drawingml/2006/main">
              <a:srgbClr val="14B8A6"/>
            </a:solidFill>
            <a:ln xmlns:a="http://schemas.openxmlformats.org/drawingml/2006/main">
              <a:prstDash val="solid"/>
            </a:ln>
          </spPr>
          <cat>
            <numRef>
              <f>'Tenant Summary'!$A$3:$A$11</f>
            </numRef>
          </cat>
          <val>
            <numRef>
              <f>'Tenant Summary'!$D$3:$D$11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Tenant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 AUD)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Tenant Payment Status Breakdown</a:t>
            </a:r>
          </a:p>
        </rich>
      </tx>
    </title>
    <plotArea>
      <pieChart>
        <varyColors val="1"/>
        <ser>
          <idx val="0"/>
          <order val="0"/>
          <tx>
            <strRef>
              <f>'Tenant Summary'!B15</f>
            </strRef>
          </tx>
          <spPr>
            <a:ln xmlns:a="http://schemas.openxmlformats.org/drawingml/2006/main">
              <a:prstDash val="solid"/>
            </a:ln>
          </spPr>
          <cat>
            <numRef>
              <f>'Tenant Summary'!$A$16:$A$18</f>
            </numRef>
          </cat>
          <val>
            <numRef>
              <f>'Tenant Summary'!$B$16:$B$18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Rent Due vs Amount Paid by Tenant</a:t>
            </a:r>
          </a:p>
        </rich>
      </tx>
    </title>
    <plotArea>
      <barChart>
        <barDir val="col"/>
        <grouping val="clustered"/>
        <ser>
          <idx val="0"/>
          <order val="0"/>
          <tx>
            <strRef>
              <f>'Tenant Summary'!C2</f>
            </strRef>
          </tx>
          <spPr>
            <a:solidFill xmlns:a="http://schemas.openxmlformats.org/drawingml/2006/main">
              <a:srgbClr val="0F766E"/>
            </a:solidFill>
            <a:ln xmlns:a="http://schemas.openxmlformats.org/drawingml/2006/main">
              <a:prstDash val="solid"/>
            </a:ln>
          </spPr>
          <cat>
            <numRef>
              <f>'Tenant Summary'!$A$3:$A$11</f>
            </numRef>
          </cat>
          <val>
            <numRef>
              <f>'Tenant Summary'!$C$3:$C$11</f>
            </numRef>
          </val>
        </ser>
        <ser>
          <idx val="1"/>
          <order val="1"/>
          <tx>
            <strRef>
              <f>'Tenant Summary'!D2</f>
            </strRef>
          </tx>
          <spPr>
            <a:solidFill xmlns:a="http://schemas.openxmlformats.org/drawingml/2006/main">
              <a:srgbClr val="14B8A6"/>
            </a:solidFill>
            <a:ln xmlns:a="http://schemas.openxmlformats.org/drawingml/2006/main">
              <a:prstDash val="solid"/>
            </a:ln>
          </spPr>
          <cat>
            <numRef>
              <f>'Tenant Summary'!$A$3:$A$11</f>
            </numRef>
          </cat>
          <val>
            <numRef>
              <f>'Tenant Summary'!$D$3:$D$11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Tenant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 AUD)</a:t>
                </a:r>
              </a:p>
            </rich>
          </tx>
        </title>
        <majorTickMark val="none"/>
        <minorTickMark val="none"/>
        <crossAx val="10"/>
      </valAx>
    </plotArea>
    <legend>
      <legendPos val="r"/>
    </legend>
    <plotVisOnly val="1"/>
    <dispBlanksAs val="gap"/>
  </chart>
</chartSpace>
</file>

<file path=xl/charts/chart4.xml><?xml version="1.0" encoding="utf-8"?>
<chartSpace xmlns="http://schemas.openxmlformats.org/drawingml/2006/chart">
  <chart>
    <title>
      <tx>
        <rich>
          <a:bodyPr xmlns:a="http://schemas.openxmlformats.org/drawingml/2006/main"/>
          <a:p xmlns:a="http://schemas.openxmlformats.org/drawingml/2006/main">
            <a:pPr>
              <a:defRPr/>
            </a:pPr>
            <a:r>
              <a:t>Tenant Payment Status Breakdown</a:t>
            </a:r>
          </a:p>
        </rich>
      </tx>
    </title>
    <plotArea>
      <pieChart>
        <varyColors val="1"/>
        <ser>
          <idx val="0"/>
          <order val="0"/>
          <tx>
            <strRef>
              <f>'Tenant Summary'!B15</f>
            </strRef>
          </tx>
          <spPr>
            <a:ln xmlns:a="http://schemas.openxmlformats.org/drawingml/2006/main">
              <a:prstDash val="solid"/>
            </a:ln>
          </spPr>
          <cat>
            <numRef>
              <f>'Tenant Summary'!$A$16:$A$18</f>
            </numRef>
          </cat>
          <val>
            <numRef>
              <f>'Tenant Summary'!$B$16:$B$18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 Type="http://schemas.openxmlformats.org/officeDocument/2006/relationships/chart" Target="/xl/charts/chart4.xml" Id="rId2"/></Relationships>
</file>

<file path=xl/drawings/drawing1.xml><?xml version="1.0" encoding="utf-8"?>
<wsDr xmlns="http://schemas.openxmlformats.org/drawingml/2006/spreadsheetDrawing">
  <oneCellAnchor>
    <from>
      <col>8</col>
      <colOff>0</colOff>
      <row>1</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19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0</col>
      <colOff>0</colOff>
      <row>12</row>
      <rowOff>0</rowOff>
    </from>
    <ext cx="792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12</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M12"/>
  <sheetViews>
    <sheetView workbookViewId="0">
      <pane ySplit="2" topLeftCell="A3" activePane="bottomLeft" state="frozen"/>
      <selection pane="bottomLeft" activeCell="A1" sqref="A1"/>
    </sheetView>
  </sheetViews>
  <sheetFormatPr baseColWidth="8" defaultRowHeight="15"/>
  <cols>
    <col width="6" customWidth="1" min="1" max="1"/>
    <col width="13" customWidth="1" min="2" max="2"/>
    <col width="18" customWidth="1" min="3" max="3"/>
    <col width="30" customWidth="1" min="4" max="4"/>
    <col width="13" customWidth="1" min="5" max="5"/>
    <col width="13" customWidth="1" min="6" max="6"/>
    <col width="13" customWidth="1" min="7" max="7"/>
    <col width="14" customWidth="1" min="8" max="8"/>
    <col width="13" customWidth="1" min="9" max="9"/>
    <col width="15" customWidth="1" min="10" max="10"/>
    <col width="13" customWidth="1" min="11" max="11"/>
    <col width="13" customWidth="1" min="12" max="12"/>
    <col width="22" customWidth="1" min="13" max="13"/>
  </cols>
  <sheetData>
    <row r="1" ht="26" customHeight="1">
      <c r="A1" s="1" t="inlineStr">
        <is>
          <t>Rental Ledger – Residential Tenancy Payment Record</t>
        </is>
      </c>
    </row>
    <row r="2" ht="32" customHeight="1">
      <c r="A2" s="2" t="inlineStr">
        <is>
          <t>No.</t>
        </is>
      </c>
      <c r="B2" s="2" t="inlineStr">
        <is>
          <t>Date Logged</t>
        </is>
      </c>
      <c r="C2" s="2" t="inlineStr">
        <is>
          <t>Tenant Name</t>
        </is>
      </c>
      <c r="D2" s="2" t="inlineStr">
        <is>
          <t>Property Address</t>
        </is>
      </c>
      <c r="E2" s="2" t="inlineStr">
        <is>
          <t>Period Start</t>
        </is>
      </c>
      <c r="F2" s="2" t="inlineStr">
        <is>
          <t>Period End</t>
        </is>
      </c>
      <c r="G2" s="2" t="inlineStr">
        <is>
          <t>Rent Due ($)</t>
        </is>
      </c>
      <c r="H2" s="2" t="inlineStr">
        <is>
          <t>Amount Paid ($)</t>
        </is>
      </c>
      <c r="I2" s="2" t="inlineStr">
        <is>
          <t>Payment Date</t>
        </is>
      </c>
      <c r="J2" s="2" t="inlineStr">
        <is>
          <t>Payment Method</t>
        </is>
      </c>
      <c r="K2" s="2" t="inlineStr">
        <is>
          <t>Balance ($)</t>
        </is>
      </c>
      <c r="L2" s="2" t="inlineStr">
        <is>
          <t>Status</t>
        </is>
      </c>
      <c r="M2" s="2" t="inlineStr">
        <is>
          <t>Notes</t>
        </is>
      </c>
    </row>
    <row r="3">
      <c r="A3" s="3" t="n">
        <v>1</v>
      </c>
      <c r="B3" s="38" t="n">
        <v>46174</v>
      </c>
      <c r="C3" s="5" t="inlineStr">
        <is>
          <t>Jack Thompson</t>
        </is>
      </c>
      <c r="D3" s="5" t="inlineStr">
        <is>
          <t>12 Ocean View Rd, Bondi NSW 2026</t>
        </is>
      </c>
      <c r="E3" s="38" t="n">
        <v>46174</v>
      </c>
      <c r="F3" s="38" t="n">
        <v>46203</v>
      </c>
      <c r="G3" s="39" t="n">
        <v>2600</v>
      </c>
      <c r="H3" s="39" t="n">
        <v>2600</v>
      </c>
      <c r="I3" s="38" t="n">
        <v>46175</v>
      </c>
      <c r="J3" s="3" t="inlineStr">
        <is>
          <t>Bank Transfer</t>
        </is>
      </c>
      <c r="K3" s="39">
        <f>H3-G3</f>
        <v/>
      </c>
      <c r="L3" s="3">
        <f>IF(K3&lt;0,"Arrears",IF(K3&gt;0,"Credit","Paid in Full"))</f>
        <v/>
      </c>
      <c r="M3" s="7" t="inlineStr"/>
    </row>
    <row r="4">
      <c r="A4" s="8" t="n">
        <v>2</v>
      </c>
      <c r="B4" s="40" t="n">
        <v>46174</v>
      </c>
      <c r="C4" s="10" t="inlineStr">
        <is>
          <t>Olivia Walker</t>
        </is>
      </c>
      <c r="D4" s="10" t="inlineStr">
        <is>
          <t>45 Riverside Ave, Melbourne VIC 3000</t>
        </is>
      </c>
      <c r="E4" s="40" t="n">
        <v>46174</v>
      </c>
      <c r="F4" s="40" t="n">
        <v>46203</v>
      </c>
      <c r="G4" s="41" t="n">
        <v>2200</v>
      </c>
      <c r="H4" s="41" t="n">
        <v>2200</v>
      </c>
      <c r="I4" s="40" t="n">
        <v>46176</v>
      </c>
      <c r="J4" s="8" t="inlineStr">
        <is>
          <t>Direct Debit</t>
        </is>
      </c>
      <c r="K4" s="41">
        <f>H4-G4</f>
        <v/>
      </c>
      <c r="L4" s="8">
        <f>IF(K4&lt;0,"Arrears",IF(K4&gt;0,"Credit","Paid in Full"))</f>
        <v/>
      </c>
      <c r="M4" s="7" t="inlineStr"/>
    </row>
    <row r="5">
      <c r="A5" s="3" t="n">
        <v>3</v>
      </c>
      <c r="B5" s="38" t="n">
        <v>46174</v>
      </c>
      <c r="C5" s="5" t="inlineStr">
        <is>
          <t>Liam Harris</t>
        </is>
      </c>
      <c r="D5" s="5" t="inlineStr">
        <is>
          <t>8 Sunset Blvd, Brisbane QLD 4000</t>
        </is>
      </c>
      <c r="E5" s="38" t="n">
        <v>46174</v>
      </c>
      <c r="F5" s="38" t="n">
        <v>46203</v>
      </c>
      <c r="G5" s="39" t="n">
        <v>1950</v>
      </c>
      <c r="H5" s="39" t="n">
        <v>1800</v>
      </c>
      <c r="I5" s="38" t="n">
        <v>46178</v>
      </c>
      <c r="J5" s="3" t="inlineStr">
        <is>
          <t>BPAY</t>
        </is>
      </c>
      <c r="K5" s="39">
        <f>H5-G5</f>
        <v/>
      </c>
      <c r="L5" s="3">
        <f>IF(K5&lt;0,"Arrears",IF(K5&gt;0,"Credit","Paid in Full"))</f>
        <v/>
      </c>
      <c r="M5" s="7" t="inlineStr"/>
    </row>
    <row r="6">
      <c r="A6" s="8" t="n">
        <v>4</v>
      </c>
      <c r="B6" s="40" t="n">
        <v>46174</v>
      </c>
      <c r="C6" s="10" t="inlineStr">
        <is>
          <t>Charlotte Lee</t>
        </is>
      </c>
      <c r="D6" s="10" t="inlineStr">
        <is>
          <t>22 Hillcrest St, Perth WA 6000</t>
        </is>
      </c>
      <c r="E6" s="40" t="n">
        <v>46174</v>
      </c>
      <c r="F6" s="40" t="n">
        <v>46203</v>
      </c>
      <c r="G6" s="41" t="n">
        <v>2100</v>
      </c>
      <c r="H6" s="41" t="n">
        <v>2100</v>
      </c>
      <c r="I6" s="40" t="n">
        <v>46174</v>
      </c>
      <c r="J6" s="8" t="inlineStr">
        <is>
          <t>Bank Transfer</t>
        </is>
      </c>
      <c r="K6" s="41">
        <f>H6-G6</f>
        <v/>
      </c>
      <c r="L6" s="8">
        <f>IF(K6&lt;0,"Arrears",IF(K6&gt;0,"Credit","Paid in Full"))</f>
        <v/>
      </c>
      <c r="M6" s="7" t="inlineStr"/>
    </row>
    <row r="7">
      <c r="A7" s="3" t="n">
        <v>5</v>
      </c>
      <c r="B7" s="38" t="n">
        <v>46174</v>
      </c>
      <c r="C7" s="5" t="inlineStr">
        <is>
          <t>Noah Robinson</t>
        </is>
      </c>
      <c r="D7" s="5" t="inlineStr">
        <is>
          <t>5 Park Lane, Adelaide SA 5000</t>
        </is>
      </c>
      <c r="E7" s="38" t="n">
        <v>46174</v>
      </c>
      <c r="F7" s="38" t="n">
        <v>46203</v>
      </c>
      <c r="G7" s="39" t="n">
        <v>1800</v>
      </c>
      <c r="H7" s="39" t="n">
        <v>1900</v>
      </c>
      <c r="I7" s="38" t="n">
        <v>46177</v>
      </c>
      <c r="J7" s="3" t="inlineStr">
        <is>
          <t>Cash</t>
        </is>
      </c>
      <c r="K7" s="39">
        <f>H7-G7</f>
        <v/>
      </c>
      <c r="L7" s="3">
        <f>IF(K7&lt;0,"Arrears",IF(K7&gt;0,"Credit","Paid in Full"))</f>
        <v/>
      </c>
      <c r="M7" s="7" t="inlineStr"/>
    </row>
    <row r="8">
      <c r="A8" s="8" t="n">
        <v>6</v>
      </c>
      <c r="B8" s="40" t="n">
        <v>46174</v>
      </c>
      <c r="C8" s="10" t="inlineStr">
        <is>
          <t>Mia Clarke</t>
        </is>
      </c>
      <c r="D8" s="10" t="inlineStr">
        <is>
          <t>3 Beachside Dr, Gold Coast QLD 4217</t>
        </is>
      </c>
      <c r="E8" s="40" t="n">
        <v>46174</v>
      </c>
      <c r="F8" s="40" t="n">
        <v>46203</v>
      </c>
      <c r="G8" s="41" t="n">
        <v>2400</v>
      </c>
      <c r="H8" s="41" t="n">
        <v>2000</v>
      </c>
      <c r="I8" s="40" t="n">
        <v>46179</v>
      </c>
      <c r="J8" s="8" t="inlineStr">
        <is>
          <t>Direct Debit</t>
        </is>
      </c>
      <c r="K8" s="41">
        <f>H8-G8</f>
        <v/>
      </c>
      <c r="L8" s="8">
        <f>IF(K8&lt;0,"Arrears",IF(K8&gt;0,"Credit","Paid in Full"))</f>
        <v/>
      </c>
      <c r="M8" s="7" t="inlineStr"/>
    </row>
    <row r="9">
      <c r="A9" s="3" t="n">
        <v>7</v>
      </c>
      <c r="B9" s="38" t="n">
        <v>46174</v>
      </c>
      <c r="C9" s="5" t="inlineStr">
        <is>
          <t>Ethan White</t>
        </is>
      </c>
      <c r="D9" s="5" t="inlineStr">
        <is>
          <t>17 Garden Tce, Newcastle NSW 2300</t>
        </is>
      </c>
      <c r="E9" s="38" t="n">
        <v>46174</v>
      </c>
      <c r="F9" s="38" t="n">
        <v>46203</v>
      </c>
      <c r="G9" s="39" t="n">
        <v>1700</v>
      </c>
      <c r="H9" s="39" t="n">
        <v>1700</v>
      </c>
      <c r="I9" s="38" t="n">
        <v>46175</v>
      </c>
      <c r="J9" s="3" t="inlineStr">
        <is>
          <t>Bank Transfer</t>
        </is>
      </c>
      <c r="K9" s="39">
        <f>H9-G9</f>
        <v/>
      </c>
      <c r="L9" s="3">
        <f>IF(K9&lt;0,"Arrears",IF(K9&gt;0,"Credit","Paid in Full"))</f>
        <v/>
      </c>
      <c r="M9" s="7" t="inlineStr"/>
    </row>
    <row r="10">
      <c r="A10" s="8" t="n">
        <v>8</v>
      </c>
      <c r="B10" s="40" t="n">
        <v>46174</v>
      </c>
      <c r="C10" s="10" t="inlineStr">
        <is>
          <t>Ruby Martin</t>
        </is>
      </c>
      <c r="D10" s="10" t="inlineStr">
        <is>
          <t>9 Northbourne Ave, Canberra ACT 2601</t>
        </is>
      </c>
      <c r="E10" s="40" t="n">
        <v>46174</v>
      </c>
      <c r="F10" s="40" t="n">
        <v>46203</v>
      </c>
      <c r="G10" s="41" t="n">
        <v>2300</v>
      </c>
      <c r="H10" s="41" t="n">
        <v>2300</v>
      </c>
      <c r="I10" s="40" t="n">
        <v>46176</v>
      </c>
      <c r="J10" s="8" t="inlineStr">
        <is>
          <t>BPAY</t>
        </is>
      </c>
      <c r="K10" s="41">
        <f>H10-G10</f>
        <v/>
      </c>
      <c r="L10" s="8">
        <f>IF(K10&lt;0,"Arrears",IF(K10&gt;0,"Credit","Paid in Full"))</f>
        <v/>
      </c>
      <c r="M10" s="7" t="inlineStr"/>
    </row>
    <row r="11">
      <c r="A11" s="3" t="n">
        <v>9</v>
      </c>
      <c r="B11" s="38" t="n">
        <v>46174</v>
      </c>
      <c r="C11" s="5" t="inlineStr">
        <is>
          <t>Sophie Turner</t>
        </is>
      </c>
      <c r="D11" s="5" t="inlineStr">
        <is>
          <t>14 Elizabeth St, Hobart TAS 7000</t>
        </is>
      </c>
      <c r="E11" s="38" t="n">
        <v>46174</v>
      </c>
      <c r="F11" s="38" t="n">
        <v>46203</v>
      </c>
      <c r="G11" s="39" t="n">
        <v>1600</v>
      </c>
      <c r="H11" s="39" t="n">
        <v>1600</v>
      </c>
      <c r="I11" s="38" t="n">
        <v>46174</v>
      </c>
      <c r="J11" s="3" t="inlineStr">
        <is>
          <t>Cash</t>
        </is>
      </c>
      <c r="K11" s="39">
        <f>H11-G11</f>
        <v/>
      </c>
      <c r="L11" s="3">
        <f>IF(K11&lt;0,"Arrears",IF(K11&gt;0,"Credit","Paid in Full"))</f>
        <v/>
      </c>
      <c r="M11" s="7" t="inlineStr"/>
    </row>
    <row r="12" ht="20" customHeight="1">
      <c r="A12" s="12" t="inlineStr">
        <is>
          <t>TOTAL</t>
        </is>
      </c>
      <c r="B12" s="25" t="n"/>
      <c r="C12" s="25" t="n"/>
      <c r="D12" s="25" t="n"/>
      <c r="E12" s="25" t="n"/>
      <c r="F12" s="26" t="n"/>
      <c r="G12" s="42">
        <f>SUM(G3:G11)</f>
        <v/>
      </c>
      <c r="H12" s="42">
        <f>SUM(H3:H11)</f>
        <v/>
      </c>
      <c r="I12" s="14" t="n"/>
      <c r="J12" s="14" t="n"/>
      <c r="K12" s="42">
        <f>SUM(K3:K11)</f>
        <v/>
      </c>
      <c r="L12" s="14" t="n"/>
      <c r="M12" s="14" t="n"/>
    </row>
  </sheetData>
  <mergeCells count="2">
    <mergeCell ref="A1:M1"/>
    <mergeCell ref="A12:F12"/>
  </mergeCells>
  <conditionalFormatting sqref="L3:L11">
    <cfRule type="expression" priority="1" dxfId="0" stopIfTrue="1">
      <formula>L3="Arrears"</formula>
    </cfRule>
    <cfRule type="expression" priority="2" dxfId="1" stopIfTrue="1">
      <formula>L3="Credit"</formula>
    </cfRule>
  </conditionalFormatting>
  <conditionalFormatting sqref="K3:K11">
    <cfRule type="expression" priority="3" dxfId="2">
      <formula>K3&lt;0</formula>
    </cfRule>
    <cfRule type="expression" priority="4" dxfId="3">
      <formula>K3&gt;0</formula>
    </cfRule>
  </conditionalFormatting>
  <dataValidations count="1">
    <dataValidation sqref="J3:J11" showErrorMessage="1" showInputMessage="1" allowBlank="1" type="list">
      <formula1>"Bank Transfer,Direct Debit,BPAY,Cash,Cheque"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8"/>
  <sheetViews>
    <sheetView workbookViewId="0">
      <pane ySplit="2" topLeftCell="A3" activePane="bottomLeft" state="frozen"/>
      <selection pane="bottomLeft" activeCell="A1" sqref="A1"/>
    </sheetView>
  </sheetViews>
  <sheetFormatPr baseColWidth="8" defaultRowHeight="15"/>
  <cols>
    <col width="18" customWidth="1" min="1" max="1"/>
    <col width="32" customWidth="1" min="2" max="2"/>
    <col width="17" customWidth="1" min="3" max="3"/>
    <col width="15" customWidth="1" min="4" max="4"/>
    <col width="13" customWidth="1" min="5" max="5"/>
    <col width="16" customWidth="1" min="6" max="6"/>
    <col width="14" customWidth="1" min="7" max="7"/>
  </cols>
  <sheetData>
    <row r="1" ht="26" customHeight="1">
      <c r="A1" s="15" t="inlineStr">
        <is>
          <t>Tenant Summary – Payment Performance by Tenant</t>
        </is>
      </c>
    </row>
    <row r="2" ht="30" customHeight="1">
      <c r="A2" s="2" t="inlineStr">
        <is>
          <t>Tenant Name</t>
        </is>
      </c>
      <c r="B2" s="2" t="inlineStr">
        <is>
          <t>Property Address</t>
        </is>
      </c>
      <c r="C2" s="2" t="inlineStr">
        <is>
          <t>Total Rent Due ($)</t>
        </is>
      </c>
      <c r="D2" s="2" t="inlineStr">
        <is>
          <t>Total Paid ($)</t>
        </is>
      </c>
      <c r="E2" s="2" t="inlineStr">
        <is>
          <t>Balance ($)</t>
        </is>
      </c>
      <c r="F2" s="2" t="inlineStr">
        <is>
          <t>Collection Rate (%)</t>
        </is>
      </c>
      <c r="G2" s="2" t="inlineStr">
        <is>
          <t>Status</t>
        </is>
      </c>
    </row>
    <row r="3">
      <c r="A3" s="5" t="inlineStr">
        <is>
          <t>Jack Thompson</t>
        </is>
      </c>
      <c r="B3" s="5">
        <f>IFERROR(VLOOKUP(A3,'Rental Ledger'!C3:D11,2,FALSE),"")</f>
        <v/>
      </c>
      <c r="C3" s="39">
        <f>SUMIF('Rental Ledger'!C3:C11,A3,'Rental Ledger'!G3:G11)</f>
        <v/>
      </c>
      <c r="D3" s="39">
        <f>SUMIF('Rental Ledger'!C3:C11,A3,'Rental Ledger'!H3:H11)</f>
        <v/>
      </c>
      <c r="E3" s="39">
        <f>D3-C3</f>
        <v/>
      </c>
      <c r="F3" s="43">
        <f>IFERROR(D3/C3,0)</f>
        <v/>
      </c>
      <c r="G3" s="3">
        <f>IF(E3&lt;0,"Arrears",IF(E3&gt;0,"Credit","Paid in Full"))</f>
        <v/>
      </c>
    </row>
    <row r="4">
      <c r="A4" s="10" t="inlineStr">
        <is>
          <t>Olivia Walker</t>
        </is>
      </c>
      <c r="B4" s="10">
        <f>IFERROR(VLOOKUP(A4,'Rental Ledger'!C3:D11,2,FALSE),"")</f>
        <v/>
      </c>
      <c r="C4" s="41">
        <f>SUMIF('Rental Ledger'!C3:C11,A4,'Rental Ledger'!G3:G11)</f>
        <v/>
      </c>
      <c r="D4" s="41">
        <f>SUMIF('Rental Ledger'!C3:C11,A4,'Rental Ledger'!H3:H11)</f>
        <v/>
      </c>
      <c r="E4" s="41">
        <f>D4-C4</f>
        <v/>
      </c>
      <c r="F4" s="44">
        <f>IFERROR(D4/C4,0)</f>
        <v/>
      </c>
      <c r="G4" s="8">
        <f>IF(E4&lt;0,"Arrears",IF(E4&gt;0,"Credit","Paid in Full"))</f>
        <v/>
      </c>
    </row>
    <row r="5">
      <c r="A5" s="5" t="inlineStr">
        <is>
          <t>Liam Harris</t>
        </is>
      </c>
      <c r="B5" s="5">
        <f>IFERROR(VLOOKUP(A5,'Rental Ledger'!C3:D11,2,FALSE),"")</f>
        <v/>
      </c>
      <c r="C5" s="39">
        <f>SUMIF('Rental Ledger'!C3:C11,A5,'Rental Ledger'!G3:G11)</f>
        <v/>
      </c>
      <c r="D5" s="39">
        <f>SUMIF('Rental Ledger'!C3:C11,A5,'Rental Ledger'!H3:H11)</f>
        <v/>
      </c>
      <c r="E5" s="39">
        <f>D5-C5</f>
        <v/>
      </c>
      <c r="F5" s="43">
        <f>IFERROR(D5/C5,0)</f>
        <v/>
      </c>
      <c r="G5" s="3">
        <f>IF(E5&lt;0,"Arrears",IF(E5&gt;0,"Credit","Paid in Full"))</f>
        <v/>
      </c>
    </row>
    <row r="6">
      <c r="A6" s="10" t="inlineStr">
        <is>
          <t>Charlotte Lee</t>
        </is>
      </c>
      <c r="B6" s="10">
        <f>IFERROR(VLOOKUP(A6,'Rental Ledger'!C3:D11,2,FALSE),"")</f>
        <v/>
      </c>
      <c r="C6" s="41">
        <f>SUMIF('Rental Ledger'!C3:C11,A6,'Rental Ledger'!G3:G11)</f>
        <v/>
      </c>
      <c r="D6" s="41">
        <f>SUMIF('Rental Ledger'!C3:C11,A6,'Rental Ledger'!H3:H11)</f>
        <v/>
      </c>
      <c r="E6" s="41">
        <f>D6-C6</f>
        <v/>
      </c>
      <c r="F6" s="44">
        <f>IFERROR(D6/C6,0)</f>
        <v/>
      </c>
      <c r="G6" s="8">
        <f>IF(E6&lt;0,"Arrears",IF(E6&gt;0,"Credit","Paid in Full"))</f>
        <v/>
      </c>
    </row>
    <row r="7">
      <c r="A7" s="5" t="inlineStr">
        <is>
          <t>Noah Robinson</t>
        </is>
      </c>
      <c r="B7" s="5">
        <f>IFERROR(VLOOKUP(A7,'Rental Ledger'!C3:D11,2,FALSE),"")</f>
        <v/>
      </c>
      <c r="C7" s="39">
        <f>SUMIF('Rental Ledger'!C3:C11,A7,'Rental Ledger'!G3:G11)</f>
        <v/>
      </c>
      <c r="D7" s="39">
        <f>SUMIF('Rental Ledger'!C3:C11,A7,'Rental Ledger'!H3:H11)</f>
        <v/>
      </c>
      <c r="E7" s="39">
        <f>D7-C7</f>
        <v/>
      </c>
      <c r="F7" s="43">
        <f>IFERROR(D7/C7,0)</f>
        <v/>
      </c>
      <c r="G7" s="3">
        <f>IF(E7&lt;0,"Arrears",IF(E7&gt;0,"Credit","Paid in Full"))</f>
        <v/>
      </c>
    </row>
    <row r="8">
      <c r="A8" s="10" t="inlineStr">
        <is>
          <t>Mia Clarke</t>
        </is>
      </c>
      <c r="B8" s="10">
        <f>IFERROR(VLOOKUP(A8,'Rental Ledger'!C3:D11,2,FALSE),"")</f>
        <v/>
      </c>
      <c r="C8" s="41">
        <f>SUMIF('Rental Ledger'!C3:C11,A8,'Rental Ledger'!G3:G11)</f>
        <v/>
      </c>
      <c r="D8" s="41">
        <f>SUMIF('Rental Ledger'!C3:C11,A8,'Rental Ledger'!H3:H11)</f>
        <v/>
      </c>
      <c r="E8" s="41">
        <f>D8-C8</f>
        <v/>
      </c>
      <c r="F8" s="44">
        <f>IFERROR(D8/C8,0)</f>
        <v/>
      </c>
      <c r="G8" s="8">
        <f>IF(E8&lt;0,"Arrears",IF(E8&gt;0,"Credit","Paid in Full"))</f>
        <v/>
      </c>
    </row>
    <row r="9">
      <c r="A9" s="5" t="inlineStr">
        <is>
          <t>Ethan White</t>
        </is>
      </c>
      <c r="B9" s="5">
        <f>IFERROR(VLOOKUP(A9,'Rental Ledger'!C3:D11,2,FALSE),"")</f>
        <v/>
      </c>
      <c r="C9" s="39">
        <f>SUMIF('Rental Ledger'!C3:C11,A9,'Rental Ledger'!G3:G11)</f>
        <v/>
      </c>
      <c r="D9" s="39">
        <f>SUMIF('Rental Ledger'!C3:C11,A9,'Rental Ledger'!H3:H11)</f>
        <v/>
      </c>
      <c r="E9" s="39">
        <f>D9-C9</f>
        <v/>
      </c>
      <c r="F9" s="43">
        <f>IFERROR(D9/C9,0)</f>
        <v/>
      </c>
      <c r="G9" s="3">
        <f>IF(E9&lt;0,"Arrears",IF(E9&gt;0,"Credit","Paid in Full"))</f>
        <v/>
      </c>
    </row>
    <row r="10">
      <c r="A10" s="10" t="inlineStr">
        <is>
          <t>Ruby Martin</t>
        </is>
      </c>
      <c r="B10" s="10">
        <f>IFERROR(VLOOKUP(A10,'Rental Ledger'!C3:D11,2,FALSE),"")</f>
        <v/>
      </c>
      <c r="C10" s="41">
        <f>SUMIF('Rental Ledger'!C3:C11,A10,'Rental Ledger'!G3:G11)</f>
        <v/>
      </c>
      <c r="D10" s="41">
        <f>SUMIF('Rental Ledger'!C3:C11,A10,'Rental Ledger'!H3:H11)</f>
        <v/>
      </c>
      <c r="E10" s="41">
        <f>D10-C10</f>
        <v/>
      </c>
      <c r="F10" s="44">
        <f>IFERROR(D10/C10,0)</f>
        <v/>
      </c>
      <c r="G10" s="8">
        <f>IF(E10&lt;0,"Arrears",IF(E10&gt;0,"Credit","Paid in Full"))</f>
        <v/>
      </c>
    </row>
    <row r="11">
      <c r="A11" s="5" t="inlineStr">
        <is>
          <t>Sophie Turner</t>
        </is>
      </c>
      <c r="B11" s="5">
        <f>IFERROR(VLOOKUP(A11,'Rental Ledger'!C3:D11,2,FALSE),"")</f>
        <v/>
      </c>
      <c r="C11" s="39">
        <f>SUMIF('Rental Ledger'!C3:C11,A11,'Rental Ledger'!G3:G11)</f>
        <v/>
      </c>
      <c r="D11" s="39">
        <f>SUMIF('Rental Ledger'!C3:C11,A11,'Rental Ledger'!H3:H11)</f>
        <v/>
      </c>
      <c r="E11" s="39">
        <f>D11-C11</f>
        <v/>
      </c>
      <c r="F11" s="43">
        <f>IFERROR(D11/C11,0)</f>
        <v/>
      </c>
      <c r="G11" s="3">
        <f>IF(E11&lt;0,"Arrears",IF(E11&gt;0,"Credit","Paid in Full"))</f>
        <v/>
      </c>
    </row>
    <row r="12">
      <c r="A12" s="18" t="inlineStr">
        <is>
          <t>TOTAL</t>
        </is>
      </c>
      <c r="B12" s="26" t="n"/>
      <c r="C12" s="42">
        <f>SUM(C3:C11)</f>
        <v/>
      </c>
      <c r="D12" s="42">
        <f>SUM(D3:D11)</f>
        <v/>
      </c>
      <c r="E12" s="42">
        <f>SUM(E3:E11)</f>
        <v/>
      </c>
      <c r="F12" s="45">
        <f>IFERROR(D12/C12,0)</f>
        <v/>
      </c>
      <c r="G12" s="14" t="n"/>
    </row>
    <row r="13"/>
    <row r="14"/>
    <row r="15">
      <c r="A15" s="20" t="inlineStr">
        <is>
          <t>Status Breakdown</t>
        </is>
      </c>
    </row>
    <row r="16">
      <c r="A16" s="22" t="inlineStr">
        <is>
          <t>Arrears</t>
        </is>
      </c>
      <c r="B16" s="23">
        <f>COUNTIF(G3:G11,A16)</f>
        <v/>
      </c>
    </row>
    <row r="17">
      <c r="A17" s="22" t="inlineStr">
        <is>
          <t>Credit</t>
        </is>
      </c>
      <c r="B17" s="23">
        <f>COUNTIF(G3:G11,A17)</f>
        <v/>
      </c>
    </row>
    <row r="18">
      <c r="A18" s="22" t="inlineStr">
        <is>
          <t>Paid in Full</t>
        </is>
      </c>
      <c r="B18" s="23">
        <f>COUNTIF(G3:G11,A18)</f>
        <v/>
      </c>
    </row>
  </sheetData>
  <mergeCells count="3">
    <mergeCell ref="A1:G1"/>
    <mergeCell ref="A12:B12"/>
    <mergeCell ref="A15:B15"/>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10"/>
  <sheetViews>
    <sheetView showGridLines="0" workbookViewId="0">
      <selection activeCell="A1" sqref="A1"/>
    </sheetView>
  </sheetViews>
  <sheetFormatPr baseColWidth="8" defaultRowHeight="15"/>
  <cols>
    <col width="22" customWidth="1" min="1" max="1"/>
    <col width="14" customWidth="1" min="2" max="2"/>
    <col width="14" customWidth="1" min="3" max="3"/>
    <col width="16" customWidth="1" min="4" max="4"/>
    <col width="14" customWidth="1" min="5" max="5"/>
    <col width="14" customWidth="1" min="6" max="6"/>
  </cols>
  <sheetData>
    <row r="1" ht="26" customHeight="1">
      <c r="A1" s="15" t="inlineStr">
        <is>
          <t>Rental Ledger Dashboard – June 2026</t>
        </is>
      </c>
    </row>
    <row r="2"/>
    <row r="3">
      <c r="A3" s="24" t="inlineStr">
        <is>
          <t>Total Rent Due ($)</t>
        </is>
      </c>
      <c r="B3" s="25" t="n"/>
      <c r="C3" s="26" t="n"/>
      <c r="D3" s="46">
        <f>'Rental Ledger'!G12</f>
        <v/>
      </c>
    </row>
    <row r="4">
      <c r="A4" s="28" t="inlineStr">
        <is>
          <t>Total Amount Paid ($)</t>
        </is>
      </c>
      <c r="B4" s="25" t="n"/>
      <c r="C4" s="26" t="n"/>
      <c r="D4" s="47">
        <f>'Rental Ledger'!H12</f>
        <v/>
      </c>
    </row>
    <row r="5">
      <c r="A5" s="24" t="inlineStr">
        <is>
          <t>Total Balance ($)</t>
        </is>
      </c>
      <c r="B5" s="25" t="n"/>
      <c r="C5" s="26" t="n"/>
      <c r="D5" s="46">
        <f>'Rental Ledger'!K12</f>
        <v/>
      </c>
    </row>
    <row r="6">
      <c r="A6" s="28" t="inlineStr">
        <is>
          <t>Overall Collection Rate (%)</t>
        </is>
      </c>
      <c r="B6" s="25" t="n"/>
      <c r="C6" s="26" t="n"/>
      <c r="D6" s="48">
        <f>IFERROR('Rental Ledger'!H12/'Rental Ledger'!G12,0)</f>
        <v/>
      </c>
    </row>
    <row r="7">
      <c r="A7" s="24" t="inlineStr">
        <is>
          <t>Average Rent Due per Tenant ($)</t>
        </is>
      </c>
      <c r="B7" s="25" t="n"/>
      <c r="C7" s="26" t="n"/>
      <c r="D7" s="46">
        <f>AVERAGE('Rental Ledger'!G3:G11)</f>
        <v/>
      </c>
    </row>
    <row r="8">
      <c r="A8" s="28" t="inlineStr">
        <is>
          <t>Tenants in Arrears</t>
        </is>
      </c>
      <c r="B8" s="25" t="n"/>
      <c r="C8" s="26" t="n"/>
      <c r="D8" s="31">
        <f>COUNTIF('Rental Ledger'!L3:L11,"Arrears")</f>
        <v/>
      </c>
    </row>
    <row r="9">
      <c r="A9" s="24" t="inlineStr">
        <is>
          <t>Tenants with Credit</t>
        </is>
      </c>
      <c r="B9" s="25" t="n"/>
      <c r="C9" s="26" t="n"/>
      <c r="D9" s="32">
        <f>COUNTIF('Rental Ledger'!L3:L11,"Credit")</f>
        <v/>
      </c>
    </row>
    <row r="10">
      <c r="A10" s="28" t="inlineStr">
        <is>
          <t>Tenants Paid in Full</t>
        </is>
      </c>
      <c r="B10" s="25" t="n"/>
      <c r="C10" s="26" t="n"/>
      <c r="D10" s="31">
        <f>COUNTIF('Rental Ledger'!L3:L11,"Paid in Full")</f>
        <v/>
      </c>
    </row>
  </sheetData>
  <mergeCells count="9">
    <mergeCell ref="A1:F1"/>
    <mergeCell ref="A3:C3"/>
    <mergeCell ref="A4:C4"/>
    <mergeCell ref="A5:C5"/>
    <mergeCell ref="A6:C6"/>
    <mergeCell ref="A7:C7"/>
    <mergeCell ref="A8:C8"/>
    <mergeCell ref="A9:C9"/>
    <mergeCell ref="A10:C10"/>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0" customWidth="1" min="1" max="1"/>
    <col width="95" customWidth="1" min="2" max="2"/>
  </cols>
  <sheetData>
    <row r="1" ht="26" customHeight="1">
      <c r="A1" s="15" t="inlineStr">
        <is>
          <t>Instructions – Rental Ledger Template</t>
        </is>
      </c>
    </row>
    <row r="2" ht="22" customHeight="1">
      <c r="A2" s="33" t="inlineStr">
        <is>
          <t>Sheet</t>
        </is>
      </c>
      <c r="B2" s="33" t="inlineStr">
        <is>
          <t>Purpose and Guidance</t>
        </is>
      </c>
    </row>
    <row r="3" ht="75" customHeight="1">
      <c r="A3" s="34" t="inlineStr">
        <is>
          <t>Rental Ledger</t>
        </is>
      </c>
      <c r="B3" s="35" t="inlineStr">
        <is>
          <t>The main record of every rent charge and payment. Enter the tenant's name, property address, rent period, rent due and amount paid for each entry. The Balance and Status columns calculate automatically – a negative balance shows as 'Arrears' (in red) and a positive balance shows as 'Credit' (in green). Use the Payment Method dropdown for consistency and add any comments in the Notes column (shaded yellow for easy editing).</t>
        </is>
      </c>
    </row>
    <row r="4" ht="75" customHeight="1">
      <c r="A4" s="36" t="inlineStr">
        <is>
          <t>Tenant Summary</t>
        </is>
      </c>
      <c r="B4" s="37" t="inlineStr">
        <is>
          <t>Automatically summarises total rent due, total paid, balance and collection rate for each tenant using SUMIF and VLOOKUP formulas linked to the Rental Ledger sheet. Includes a bar chart comparing rent due against amounts paid, and a pie chart showing the overall status breakdown across all tenants.</t>
        </is>
      </c>
    </row>
    <row r="5" ht="75" customHeight="1">
      <c r="A5" s="34" t="inlineStr">
        <is>
          <t>Dashboard</t>
        </is>
      </c>
      <c r="B5" s="35" t="inlineStr">
        <is>
          <t>A snapshot of key performance indicators for the property portfolio, including total rent due, total collected, overall collection rate and counts of tenants in arrears or credit. Charts are pulled from the Tenant Summary sheet for a quick visual overview.</t>
        </is>
      </c>
    </row>
    <row r="6" ht="75" customHeight="1">
      <c r="A6" s="36" t="inlineStr">
        <is>
          <t>General Tips</t>
        </is>
      </c>
      <c r="B6" s="37" t="inlineStr">
        <is>
          <t>Update the Rental Ledger sheet each time rent is charged or a payment is received. All totals, balances and dashboard figures will recalculate automatically. Amounts are shown in Australian dollars (AUD) and dates follow the Australian DD/MM/YYYY format. This template can be adapted for GST-registered landlords or property managers issuing tax invoices for management fees.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2026-07-21T13:08:14Z</dcterms:created>
  <dcterms:modified xmlns:dcterms="http://purl.org/dc/terms/" xmlns:xsi="http://www.w3.org/2001/XMLSchema-instance" xsi:type="dcterms:W3CDTF">2026-07-21T13:08:14Z</dcterms:modified>
</cp:coreProperties>
</file>