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'Price List'!$A$1:$P$13</definedName>
    <definedName name="_xlnm.Print_Area" localSheetId="1">'Dashboard'!$A$1:$T$36</definedName>
    <definedName name="_xlnm.Print_Area" localSheetId="2">'Instructions'!$A$1:$B$15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</fonts>
  <fills count="1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0F766E"/>
      </patternFill>
    </fill>
    <fill>
      <patternFill patternType="solid">
        <fgColor rgb="0016A34A"/>
      </patternFill>
    </fill>
    <fill>
      <patternFill patternType="solid">
        <fgColor rgb="00DC2626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E0F2FE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" fontId="1" fillId="7" borderId="1" applyAlignment="1" pivotButton="0" quotePrefix="0" xfId="0">
      <alignment horizontal="center" vertical="center"/>
    </xf>
    <xf numFmtId="164" fontId="1" fillId="7" borderId="1" applyAlignment="1" pivotButton="0" quotePrefix="0" xfId="0">
      <alignment horizontal="center" vertical="center"/>
    </xf>
    <xf numFmtId="165" fontId="1" fillId="7" borderId="1" applyAlignment="1" pivotButton="0" quotePrefix="0" xfId="0">
      <alignment horizontal="center" vertical="center"/>
    </xf>
    <xf numFmtId="1" fontId="1" fillId="8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1" fillId="9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left" vertical="center"/>
    </xf>
    <xf numFmtId="0" fontId="2" fillId="10" borderId="1" applyAlignment="1" pivotButton="0" quotePrefix="0" xfId="0">
      <alignment horizontal="center" vertical="center"/>
    </xf>
    <xf numFmtId="164" fontId="2" fillId="10" borderId="1" applyAlignment="1" pivotButton="0" quotePrefix="0" xfId="0">
      <alignment horizontal="center" vertical="center"/>
    </xf>
    <xf numFmtId="165" fontId="2" fillId="10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1" fillId="9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2" fillId="11" borderId="1" applyAlignment="1" pivotButton="0" quotePrefix="0" xfId="0">
      <alignment horizontal="left" vertical="center"/>
    </xf>
    <xf numFmtId="164" fontId="2" fillId="11" borderId="1" applyAlignment="1" pivotButton="0" quotePrefix="0" xfId="0">
      <alignment horizontal="left" vertical="center"/>
    </xf>
    <xf numFmtId="0" fontId="1" fillId="9" borderId="1" applyAlignment="1" pivotButton="0" quotePrefix="0" xfId="0">
      <alignment horizontal="left" vertical="center" wrapText="1"/>
    </xf>
    <xf numFmtId="0" fontId="2" fillId="10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4" fillId="12" borderId="1" applyAlignment="1" pivotButton="0" quotePrefix="0" xfId="0">
      <alignment horizontal="center" vertical="center"/>
    </xf>
    <xf numFmtId="0" fontId="4" fillId="1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horizontal="center" vertical="center" wrapText="1" shrinkToFit="1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1" fontId="1" fillId="7" borderId="1" applyAlignment="1" pivotButton="0" quotePrefix="0" xfId="0">
      <alignment horizontal="center" vertical="center" wrapText="1"/>
    </xf>
    <xf numFmtId="164" fontId="1" fillId="7" borderId="1" applyAlignment="1" pivotButton="0" quotePrefix="0" xfId="0">
      <alignment horizontal="center" vertical="center" wrapText="1"/>
    </xf>
    <xf numFmtId="10" fontId="1" fillId="7" borderId="1" applyAlignment="1" pivotButton="0" quotePrefix="0" xfId="0">
      <alignment horizontal="center" vertical="center" wrapText="1"/>
    </xf>
    <xf numFmtId="1" fontId="1" fillId="8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1" fillId="9" borderId="1" applyAlignment="1" pivotButton="0" quotePrefix="0" xfId="0">
      <alignment horizontal="center" vertical="center" wrapText="1"/>
    </xf>
    <xf numFmtId="0" fontId="2" fillId="10" borderId="1" applyAlignment="1" pivotButton="0" quotePrefix="0" xfId="0">
      <alignment horizontal="left" vertical="center" wrapText="1"/>
    </xf>
    <xf numFmtId="0" fontId="2" fillId="10" borderId="1" applyAlignment="1" pivotButton="0" quotePrefix="0" xfId="0">
      <alignment horizontal="center" vertical="center" wrapText="1"/>
    </xf>
    <xf numFmtId="164" fontId="2" fillId="10" borderId="1" applyAlignment="1" pivotButton="0" quotePrefix="0" xfId="0">
      <alignment horizontal="center" vertical="center" wrapText="1"/>
    </xf>
    <xf numFmtId="10" fontId="2" fillId="10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10" fontId="2" fillId="5" borderId="1" applyAlignment="1" pivotButton="0" quotePrefix="0" xfId="0">
      <alignment horizontal="center" vertical="center" wrapText="1"/>
    </xf>
    <xf numFmtId="0" fontId="1" fillId="9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2" fillId="11" borderId="1" applyAlignment="1" pivotButton="0" quotePrefix="0" xfId="0">
      <alignment horizontal="left" vertical="center" wrapText="1"/>
    </xf>
    <xf numFmtId="164" fontId="2" fillId="11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12" borderId="1" applyAlignment="1" pivotButton="0" quotePrefix="0" xfId="0">
      <alignment horizontal="center" vertical="center" wrapText="1"/>
    </xf>
    <xf numFmtId="0" fontId="4" fillId="1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1"/>
      </font>
      <fill>
        <patternFill patternType="solid">
          <fgColor rgb="00FEE2E2"/>
        </patternFill>
      </fill>
    </dxf>
    <dxf>
      <font>
        <name val="Aptos"/>
        <b val="1"/>
        <color rgb="001F2937"/>
        <sz val="10"/>
      </font>
      <fill>
        <patternFill patternType="solid">
          <fgColor rgb="00DCFCE7"/>
        </patternFill>
      </fill>
    </dxf>
    <dxf>
      <font>
        <name val="Aptos"/>
        <b val="1"/>
        <color rgb="00FFFFFF"/>
        <sz val="11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Sell Price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'Dashboard'!$A$14:$A$21</f>
            </numRef>
          </cat>
          <val>
            <numRef>
              <f>'Dashboard'!$C$14:$C$21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Australian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Healthy Choice Mix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'Dashboard'!H13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'Dashboard'!$G$14:$G$15</f>
            </numRef>
          </cat>
          <val>
            <numRef>
              <f>'Dashboard'!$H$14:$H$15</f>
            </numRef>
          </val>
        </ser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Margin by Item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'Price List'!K1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'Price List'!$B$2:$B$101</f>
            </numRef>
          </cat>
          <val>
            <numRef>
              <f>'Price List'!$K$2:$K$101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Gross Margin %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Menu Item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17</row>
      <rowOff>0</rowOff>
    </from>
    <ext cx="396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1</row>
      <rowOff>0</rowOff>
    </from>
    <ext cx="5760000" cy="54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anteenPriceList" displayName="CanteenPriceList" ref="A1:P101" headerRowCount="1">
  <autoFilter ref="A1:P101"/>
  <tableColumns count="16">
    <tableColumn id="1" name="Item ID"/>
    <tableColumn id="2" name="Item Name"/>
    <tableColumn id="3" name="Category"/>
    <tableColumn id="4" name="Supplier"/>
    <tableColumn id="5" name="Pack/Serve Size"/>
    <tableColumn id="6" name="Cost ex GST"/>
    <tableColumn id="7" name="GST Rate"/>
    <tableColumn id="8" name="GST Amount"/>
    <tableColumn id="9" name="Sell Price inc GST"/>
    <tableColumn id="10" name="Gross Profit"/>
    <tableColumn id="11" name="Gross Margin %"/>
    <tableColumn id="12" name="Healthy Choice"/>
    <tableColumn id="13" name="Available"/>
    <tableColumn id="14" name="Effective Date"/>
    <tableColumn id="15" name="Review Date"/>
    <tableColumn id="16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18" customWidth="1" min="3" max="3"/>
    <col width="27" customWidth="1" min="4" max="4"/>
    <col width="17" customWidth="1" min="5" max="5"/>
    <col width="14" customWidth="1" min="6" max="6"/>
    <col width="11" customWidth="1" min="7" max="7"/>
    <col width="14" customWidth="1" min="8" max="8"/>
    <col width="17.04" customWidth="1" min="9" max="9"/>
    <col width="14" customWidth="1" min="10" max="10"/>
    <col width="16" customWidth="1" min="11" max="11"/>
    <col width="15" customWidth="1" min="12" max="12"/>
    <col width="12" customWidth="1" min="13" max="13"/>
    <col width="15" customWidth="1" min="14" max="14"/>
    <col width="15" customWidth="1" min="15" max="15"/>
    <col width="47" customWidth="1" min="16" max="16"/>
  </cols>
  <sheetData>
    <row r="1" ht="32" customHeight="1">
      <c r="A1" s="38" t="inlineStr">
        <is>
          <t>Item ID</t>
        </is>
      </c>
      <c r="B1" s="38" t="inlineStr">
        <is>
          <t>Item Name</t>
        </is>
      </c>
      <c r="C1" s="38" t="inlineStr">
        <is>
          <t>Category</t>
        </is>
      </c>
      <c r="D1" s="38" t="inlineStr">
        <is>
          <t>Supplier</t>
        </is>
      </c>
      <c r="E1" s="38" t="inlineStr">
        <is>
          <t>Pack/Serve Size</t>
        </is>
      </c>
      <c r="F1" s="38" t="inlineStr">
        <is>
          <t>Cost ex GST</t>
        </is>
      </c>
      <c r="G1" s="38" t="inlineStr">
        <is>
          <t>GST Rate</t>
        </is>
      </c>
      <c r="H1" s="38" t="inlineStr">
        <is>
          <t>GST Amount</t>
        </is>
      </c>
      <c r="I1" s="38" t="inlineStr">
        <is>
          <t>Sell Price inc GST</t>
        </is>
      </c>
      <c r="J1" s="38" t="inlineStr">
        <is>
          <t>Gross Profit</t>
        </is>
      </c>
      <c r="K1" s="38" t="inlineStr">
        <is>
          <t>Gross Margin %</t>
        </is>
      </c>
      <c r="L1" s="38" t="inlineStr">
        <is>
          <t>Healthy Choice</t>
        </is>
      </c>
      <c r="M1" s="38" t="inlineStr">
        <is>
          <t>Available</t>
        </is>
      </c>
      <c r="N1" s="38" t="inlineStr">
        <is>
          <t>Effective Date</t>
        </is>
      </c>
      <c r="O1" s="38" t="inlineStr">
        <is>
          <t>Review Date</t>
        </is>
      </c>
      <c r="P1" s="38" t="inlineStr">
        <is>
          <t>Notes</t>
        </is>
      </c>
    </row>
    <row r="2" ht="30" customHeight="1">
      <c r="A2" s="2" t="inlineStr">
        <is>
          <t>CAN-001</t>
        </is>
      </c>
      <c r="B2" s="3" t="inlineStr">
        <is>
          <t>Ham and cheese sandwich</t>
        </is>
      </c>
      <c r="C2" s="2" t="inlineStr">
        <is>
          <t>Sandwiches</t>
        </is>
      </c>
      <c r="D2" s="3" t="inlineStr">
        <is>
          <t>Sydney School Foods</t>
        </is>
      </c>
      <c r="E2" s="3" t="inlineStr">
        <is>
          <t>1 sandwich</t>
        </is>
      </c>
      <c r="F2" s="4" t="n">
        <v>2.4</v>
      </c>
      <c r="G2" s="39" t="n">
        <v>0</v>
      </c>
      <c r="H2" s="6">
        <f>IF($F2="","",IF($G2=10%,$F2*$G2,0))</f>
        <v/>
      </c>
      <c r="I2" s="4" t="n">
        <v>6</v>
      </c>
      <c r="J2" s="6">
        <f>IF(OR($F2="",$H2="",$I2=""),"",$I2-$F2-$H2)</f>
        <v/>
      </c>
      <c r="K2" s="40">
        <f>IF(OR($I2="",$I2=0,$J2=""),"",$J2/$I2)</f>
        <v/>
      </c>
      <c r="L2" s="2" t="inlineStr">
        <is>
          <t>Yes</t>
        </is>
      </c>
      <c r="M2" s="2" t="inlineStr">
        <is>
          <t>Yes</t>
        </is>
      </c>
      <c r="N2" s="8" t="n">
        <v>46037</v>
      </c>
      <c r="O2" s="9">
        <f>IF($N2="","",EDATE($N2,6))</f>
        <v/>
      </c>
      <c r="P2" s="3" t="inlineStr">
        <is>
          <t>Sydney supplier; contains gluten, dairy and ham.</t>
        </is>
      </c>
    </row>
    <row r="3" ht="30" customHeight="1">
      <c r="A3" s="2" t="inlineStr">
        <is>
          <t>CAN-002</t>
        </is>
      </c>
      <c r="B3" s="3" t="inlineStr">
        <is>
          <t>Chicken salad wrap</t>
        </is>
      </c>
      <c r="C3" s="2" t="inlineStr">
        <is>
          <t>Wraps</t>
        </is>
      </c>
      <c r="D3" s="3" t="inlineStr">
        <is>
          <t>Melbourne Fresh Catering</t>
        </is>
      </c>
      <c r="E3" s="3" t="inlineStr">
        <is>
          <t>1 wrap</t>
        </is>
      </c>
      <c r="F3" s="4" t="n">
        <v>3.1</v>
      </c>
      <c r="G3" s="39" t="n">
        <v>0</v>
      </c>
      <c r="H3" s="10">
        <f>IF($F3="","",IF($G3=10%,$F3*$G3,0))</f>
        <v/>
      </c>
      <c r="I3" s="4" t="n">
        <v>7</v>
      </c>
      <c r="J3" s="10">
        <f>IF(OR($F3="",$H3="",$I3=""),"",$I3-$F3-$H3)</f>
        <v/>
      </c>
      <c r="K3" s="41">
        <f>IF(OR($I3="",$I3=0,$J3=""),"",$J3/$I3)</f>
        <v/>
      </c>
      <c r="L3" s="2" t="inlineStr">
        <is>
          <t>Yes</t>
        </is>
      </c>
      <c r="M3" s="2" t="inlineStr">
        <is>
          <t>Yes</t>
        </is>
      </c>
      <c r="N3" s="8" t="n">
        <v>46054</v>
      </c>
      <c r="O3" s="12">
        <f>IF($N3="","",EDATE($N3,6))</f>
        <v/>
      </c>
      <c r="P3" s="3" t="inlineStr">
        <is>
          <t>Melbourne supplier; contains gluten and egg.</t>
        </is>
      </c>
    </row>
    <row r="4" ht="30" customHeight="1">
      <c r="A4" s="2" t="inlineStr">
        <is>
          <t>CAN-003</t>
        </is>
      </c>
      <c r="B4" s="3" t="inlineStr">
        <is>
          <t>Vegemite scroll</t>
        </is>
      </c>
      <c r="C4" s="2" t="inlineStr">
        <is>
          <t>Bakery</t>
        </is>
      </c>
      <c r="D4" s="3" t="inlineStr">
        <is>
          <t>Brisbane Bakery Supply</t>
        </is>
      </c>
      <c r="E4" s="3" t="inlineStr">
        <is>
          <t>1 scroll</t>
        </is>
      </c>
      <c r="F4" s="4" t="n">
        <v>1.2</v>
      </c>
      <c r="G4" s="39" t="n">
        <v>0</v>
      </c>
      <c r="H4" s="6">
        <f>IF($F4="","",IF($G4=10%,$F4*$G4,0))</f>
        <v/>
      </c>
      <c r="I4" s="4" t="n">
        <v>3.5</v>
      </c>
      <c r="J4" s="6">
        <f>IF(OR($F4="",$H4="",$I4=""),"",$I4-$F4-$H4)</f>
        <v/>
      </c>
      <c r="K4" s="40">
        <f>IF(OR($I4="",$I4=0,$J4=""),"",$J4/$I4)</f>
        <v/>
      </c>
      <c r="L4" s="2" t="inlineStr">
        <is>
          <t>Yes</t>
        </is>
      </c>
      <c r="M4" s="2" t="inlineStr">
        <is>
          <t>Yes</t>
        </is>
      </c>
      <c r="N4" s="8" t="n">
        <v>46054</v>
      </c>
      <c r="O4" s="9">
        <f>IF($N4="","",EDATE($N4,6))</f>
        <v/>
      </c>
      <c r="P4" s="3" t="inlineStr">
        <is>
          <t>Brisbane baked daily; contains gluten.</t>
        </is>
      </c>
    </row>
    <row r="5" ht="30" customHeight="1">
      <c r="A5" s="2" t="inlineStr">
        <is>
          <t>CAN-004</t>
        </is>
      </c>
      <c r="B5" s="3" t="inlineStr">
        <is>
          <t>Fresh fruit cup</t>
        </is>
      </c>
      <c r="C5" s="2" t="inlineStr">
        <is>
          <t>Healthy Snacks</t>
        </is>
      </c>
      <c r="D5" s="3" t="inlineStr">
        <is>
          <t>Perth Produce Co</t>
        </is>
      </c>
      <c r="E5" s="3" t="inlineStr">
        <is>
          <t>180 g cup</t>
        </is>
      </c>
      <c r="F5" s="4" t="n">
        <v>1.5</v>
      </c>
      <c r="G5" s="39" t="n">
        <v>0</v>
      </c>
      <c r="H5" s="10">
        <f>IF($F5="","",IF($G5=10%,$F5*$G5,0))</f>
        <v/>
      </c>
      <c r="I5" s="4" t="n">
        <v>4</v>
      </c>
      <c r="J5" s="10">
        <f>IF(OR($F5="",$H5="",$I5=""),"",$I5-$F5-$H5)</f>
        <v/>
      </c>
      <c r="K5" s="41">
        <f>IF(OR($I5="",$I5=0,$J5=""),"",$J5/$I5)</f>
        <v/>
      </c>
      <c r="L5" s="2" t="inlineStr">
        <is>
          <t>Yes</t>
        </is>
      </c>
      <c r="M5" s="2" t="inlineStr">
        <is>
          <t>Yes</t>
        </is>
      </c>
      <c r="N5" s="8" t="n">
        <v>46037</v>
      </c>
      <c r="O5" s="12">
        <f>IF($N5="","",EDATE($N5,6))</f>
        <v/>
      </c>
      <c r="P5" s="3" t="inlineStr">
        <is>
          <t>Perth seasonal fruit; check fresh stock daily.</t>
        </is>
      </c>
    </row>
    <row r="6" ht="30" customHeight="1">
      <c r="A6" s="2" t="inlineStr">
        <is>
          <t>CAN-005</t>
        </is>
      </c>
      <c r="B6" s="3" t="inlineStr">
        <is>
          <t>Yoghurt pouch</t>
        </is>
      </c>
      <c r="C6" s="2" t="inlineStr">
        <is>
          <t>Cold Snacks</t>
        </is>
      </c>
      <c r="D6" s="3" t="inlineStr">
        <is>
          <t>Adelaide Dairy Distributors</t>
        </is>
      </c>
      <c r="E6" s="3" t="inlineStr">
        <is>
          <t>140 g pouch</t>
        </is>
      </c>
      <c r="F6" s="4" t="n">
        <v>1.35</v>
      </c>
      <c r="G6" s="39" t="n">
        <v>0</v>
      </c>
      <c r="H6" s="6">
        <f>IF($F6="","",IF($G6=10%,$F6*$G6,0))</f>
        <v/>
      </c>
      <c r="I6" s="4" t="n">
        <v>3.5</v>
      </c>
      <c r="J6" s="6">
        <f>IF(OR($F6="",$H6="",$I6=""),"",$I6-$F6-$H6)</f>
        <v/>
      </c>
      <c r="K6" s="40">
        <f>IF(OR($I6="",$I6=0,$J6=""),"",$J6/$I6)</f>
        <v/>
      </c>
      <c r="L6" s="2" t="inlineStr">
        <is>
          <t>Yes</t>
        </is>
      </c>
      <c r="M6" s="2" t="inlineStr">
        <is>
          <t>Yes</t>
        </is>
      </c>
      <c r="N6" s="8" t="n">
        <v>46068</v>
      </c>
      <c r="O6" s="9">
        <f>IF($N6="","",EDATE($N6,6))</f>
        <v/>
      </c>
      <c r="P6" s="3" t="inlineStr">
        <is>
          <t>Adelaide supplier; contains milk.</t>
        </is>
      </c>
    </row>
    <row r="7" ht="30" customHeight="1">
      <c r="A7" s="2" t="inlineStr">
        <is>
          <t>CAN-006</t>
        </is>
      </c>
      <c r="B7" s="3" t="inlineStr">
        <is>
          <t>Plain potato chips</t>
        </is>
      </c>
      <c r="C7" s="2" t="inlineStr">
        <is>
          <t>Snacks</t>
        </is>
      </c>
      <c r="D7" s="3" t="inlineStr">
        <is>
          <t>Sydney Snack Wholesale</t>
        </is>
      </c>
      <c r="E7" s="3" t="inlineStr">
        <is>
          <t>45 g packet</t>
        </is>
      </c>
      <c r="F7" s="4" t="n">
        <v>1</v>
      </c>
      <c r="G7" s="39" t="n">
        <v>0.1</v>
      </c>
      <c r="H7" s="10">
        <f>IF($F7="","",IF($G7=10%,$F7*$G7,0))</f>
        <v/>
      </c>
      <c r="I7" s="4" t="n">
        <v>2.5</v>
      </c>
      <c r="J7" s="10">
        <f>IF(OR($F7="",$H7="",$I7=""),"",$I7-$F7-$H7)</f>
        <v/>
      </c>
      <c r="K7" s="41">
        <f>IF(OR($I7="",$I7=0,$J7=""),"",$J7/$I7)</f>
        <v/>
      </c>
      <c r="L7" s="2" t="inlineStr">
        <is>
          <t>No</t>
        </is>
      </c>
      <c r="M7" s="2" t="inlineStr">
        <is>
          <t>Yes</t>
        </is>
      </c>
      <c r="N7" s="8" t="n">
        <v>46082</v>
      </c>
      <c r="O7" s="12">
        <f>IF($N7="","",EDATE($N7,6))</f>
        <v/>
      </c>
      <c r="P7" s="3" t="inlineStr">
        <is>
          <t>GST applicable; contains potato and sunflower oil.</t>
        </is>
      </c>
    </row>
    <row r="8" ht="30" customHeight="1">
      <c r="A8" s="2" t="inlineStr">
        <is>
          <t>CAN-007</t>
        </is>
      </c>
      <c r="B8" s="3" t="inlineStr">
        <is>
          <t>Chocolate milk</t>
        </is>
      </c>
      <c r="C8" s="2" t="inlineStr">
        <is>
          <t>Drinks</t>
        </is>
      </c>
      <c r="D8" s="3" t="inlineStr">
        <is>
          <t>Melbourne Beverage Supply</t>
        </is>
      </c>
      <c r="E8" s="3" t="inlineStr">
        <is>
          <t>300 mL bottle</t>
        </is>
      </c>
      <c r="F8" s="4" t="n">
        <v>1.4</v>
      </c>
      <c r="G8" s="39" t="n">
        <v>0.1</v>
      </c>
      <c r="H8" s="6">
        <f>IF($F8="","",IF($G8=10%,$F8*$G8,0))</f>
        <v/>
      </c>
      <c r="I8" s="4" t="n">
        <v>3.5</v>
      </c>
      <c r="J8" s="6">
        <f>IF(OR($F8="",$H8="",$I8=""),"",$I8-$F8-$H8)</f>
        <v/>
      </c>
      <c r="K8" s="40">
        <f>IF(OR($I8="",$I8=0,$J8=""),"",$J8/$I8)</f>
        <v/>
      </c>
      <c r="L8" s="2" t="inlineStr">
        <is>
          <t>No</t>
        </is>
      </c>
      <c r="M8" s="2" t="inlineStr">
        <is>
          <t>Yes</t>
        </is>
      </c>
      <c r="N8" s="8" t="n">
        <v>46082</v>
      </c>
      <c r="O8" s="9">
        <f>IF($N8="","",EDATE($N8,6))</f>
        <v/>
      </c>
      <c r="P8" s="3" t="inlineStr">
        <is>
          <t>GST applicable; contains milk.</t>
        </is>
      </c>
    </row>
    <row r="9" ht="30" customHeight="1">
      <c r="A9" s="2" t="inlineStr">
        <is>
          <t>CAN-008</t>
        </is>
      </c>
      <c r="B9" s="3" t="inlineStr">
        <is>
          <t>Bottled water</t>
        </is>
      </c>
      <c r="C9" s="2" t="inlineStr">
        <is>
          <t>Drinks</t>
        </is>
      </c>
      <c r="D9" s="3" t="inlineStr">
        <is>
          <t>Brisbane Refreshments</t>
        </is>
      </c>
      <c r="E9" s="3" t="inlineStr">
        <is>
          <t>600 mL bottle</t>
        </is>
      </c>
      <c r="F9" s="4" t="n">
        <v>0.65</v>
      </c>
      <c r="G9" s="39" t="n">
        <v>0</v>
      </c>
      <c r="H9" s="10">
        <f>IF($F9="","",IF($G9=10%,$F9*$G9,0))</f>
        <v/>
      </c>
      <c r="I9" s="4" t="n">
        <v>2</v>
      </c>
      <c r="J9" s="10">
        <f>IF(OR($F9="",$H9="",$I9=""),"",$I9-$F9-$H9)</f>
        <v/>
      </c>
      <c r="K9" s="41">
        <f>IF(OR($I9="",$I9=0,$J9=""),"",$J9/$I9)</f>
        <v/>
      </c>
      <c r="L9" s="2" t="inlineStr">
        <is>
          <t>Yes</t>
        </is>
      </c>
      <c r="M9" s="2" t="inlineStr">
        <is>
          <t>Yes</t>
        </is>
      </c>
      <c r="N9" s="8" t="n">
        <v>46037</v>
      </c>
      <c r="O9" s="12">
        <f>IF($N9="","",EDATE($N9,6))</f>
        <v/>
      </c>
      <c r="P9" s="3" t="inlineStr">
        <is>
          <t>Brisbane supplier; recycle bottle after use.</t>
        </is>
      </c>
    </row>
    <row r="10" ht="30" customHeight="1">
      <c r="A10" s="2" t="inlineStr">
        <is>
          <t>CAN-009</t>
        </is>
      </c>
      <c r="B10" s="3" t="inlineStr">
        <is>
          <t>Frozen fruit icy pole</t>
        </is>
      </c>
      <c r="C10" s="2" t="inlineStr">
        <is>
          <t>Frozen Treats</t>
        </is>
      </c>
      <c r="D10" s="3" t="inlineStr">
        <is>
          <t>Perth Frozen Foods</t>
        </is>
      </c>
      <c r="E10" s="3" t="inlineStr">
        <is>
          <t>70 mL icy pole</t>
        </is>
      </c>
      <c r="F10" s="4" t="n">
        <v>0.8</v>
      </c>
      <c r="G10" s="39" t="n">
        <v>0.1</v>
      </c>
      <c r="H10" s="6">
        <f>IF($F10="","",IF($G10=10%,$F10*$G10,0))</f>
        <v/>
      </c>
      <c r="I10" s="4" t="n">
        <v>2.5</v>
      </c>
      <c r="J10" s="6">
        <f>IF(OR($F10="",$H10="",$I10=""),"",$I10-$F10-$H10)</f>
        <v/>
      </c>
      <c r="K10" s="40">
        <f>IF(OR($I10="",$I10=0,$J10=""),"",$J10/$I10)</f>
        <v/>
      </c>
      <c r="L10" s="2" t="inlineStr">
        <is>
          <t>No</t>
        </is>
      </c>
      <c r="M10" s="2" t="inlineStr">
        <is>
          <t>No</t>
        </is>
      </c>
      <c r="N10" s="8" t="n">
        <v>46082</v>
      </c>
      <c r="O10" s="9">
        <f>IF($N10="","",EDATE($N10,6))</f>
        <v/>
      </c>
      <c r="P10" s="3" t="inlineStr">
        <is>
          <t>Temporarily unavailable; confirm allergy declaration before sale.</t>
        </is>
      </c>
    </row>
    <row r="11" ht="30" customHeight="1">
      <c r="A11" s="2" t="inlineStr">
        <is>
          <t>CAN-010</t>
        </is>
      </c>
      <c r="B11" s="3" t="inlineStr">
        <is>
          <t>Oat bar</t>
        </is>
      </c>
      <c r="C11" s="2" t="inlineStr">
        <is>
          <t>Healthy Snacks</t>
        </is>
      </c>
      <c r="D11" s="3" t="inlineStr">
        <is>
          <t>Adelaide Pantry Supplies</t>
        </is>
      </c>
      <c r="E11" s="3" t="inlineStr">
        <is>
          <t>45 g bar</t>
        </is>
      </c>
      <c r="F11" s="4" t="n">
        <v>1.1</v>
      </c>
      <c r="G11" s="39" t="n">
        <v>0.1</v>
      </c>
      <c r="H11" s="10">
        <f>IF($F11="","",IF($G11=10%,$F11*$G11,0))</f>
        <v/>
      </c>
      <c r="I11" s="4" t="n">
        <v>3</v>
      </c>
      <c r="J11" s="10">
        <f>IF(OR($F11="",$H11="",$I11=""),"",$I11-$F11-$H11)</f>
        <v/>
      </c>
      <c r="K11" s="41">
        <f>IF(OR($I11="",$I11=0,$J11=""),"",$J11/$I11)</f>
        <v/>
      </c>
      <c r="L11" s="2" t="inlineStr">
        <is>
          <t>Yes</t>
        </is>
      </c>
      <c r="M11" s="2" t="inlineStr">
        <is>
          <t>Yes</t>
        </is>
      </c>
      <c r="N11" s="8" t="n">
        <v>46068</v>
      </c>
      <c r="O11" s="12">
        <f>IF($N11="","",EDATE($N11,6))</f>
        <v/>
      </c>
      <c r="P11" s="3" t="inlineStr">
        <is>
          <t>GST applicable; contains oats and may contain nuts.</t>
        </is>
      </c>
    </row>
    <row r="12" ht="30" customHeight="1">
      <c r="A12" s="2" t="n"/>
      <c r="B12" s="3" t="n"/>
      <c r="C12" s="2" t="n"/>
      <c r="D12" s="3" t="n"/>
      <c r="E12" s="3" t="n"/>
      <c r="F12" s="4" t="n"/>
      <c r="G12" s="39" t="n"/>
      <c r="H12" s="6">
        <f>IF($F12="","",IF($G12=10%,$F12*$G12,0))</f>
        <v/>
      </c>
      <c r="I12" s="4" t="n"/>
      <c r="J12" s="6">
        <f>IF(OR($F12="",$H12="",$I12=""),"",$I12-$F12-$H12)</f>
        <v/>
      </c>
      <c r="K12" s="40">
        <f>IF(OR($I12="",$I12=0,$J12=""),"",$J12/$I12)</f>
        <v/>
      </c>
      <c r="L12" s="2" t="n"/>
      <c r="M12" s="2" t="n"/>
      <c r="N12" s="8" t="n"/>
      <c r="O12" s="9">
        <f>IF($N12="","",EDATE($N12,6))</f>
        <v/>
      </c>
      <c r="P12" s="3" t="n"/>
    </row>
    <row r="13" ht="30" customHeight="1">
      <c r="A13" s="2" t="n"/>
      <c r="B13" s="3" t="n"/>
      <c r="C13" s="2" t="n"/>
      <c r="D13" s="3" t="n"/>
      <c r="E13" s="3" t="n"/>
      <c r="F13" s="4" t="n"/>
      <c r="G13" s="39" t="n"/>
      <c r="H13" s="10">
        <f>IF($F13="","",IF($G13=10%,$F13*$G13,0))</f>
        <v/>
      </c>
      <c r="I13" s="4" t="n"/>
      <c r="J13" s="10">
        <f>IF(OR($F13="",$H13="",$I13=""),"",$I13-$F13-$H13)</f>
        <v/>
      </c>
      <c r="K13" s="41">
        <f>IF(OR($I13="",$I13=0,$J13=""),"",$J13/$I13)</f>
        <v/>
      </c>
      <c r="L13" s="2" t="n"/>
      <c r="M13" s="2" t="n"/>
      <c r="N13" s="8" t="n"/>
      <c r="O13" s="12">
        <f>IF($N13="","",EDATE($N13,6))</f>
        <v/>
      </c>
      <c r="P13" s="3" t="n"/>
    </row>
    <row r="14" ht="30" customHeight="1">
      <c r="A14" s="2" t="n"/>
      <c r="B14" s="3" t="n"/>
      <c r="C14" s="2" t="n"/>
      <c r="D14" s="3" t="n"/>
      <c r="E14" s="3" t="n"/>
      <c r="F14" s="4" t="n"/>
      <c r="G14" s="39" t="n"/>
      <c r="H14" s="6">
        <f>IF($F14="","",IF($G14=10%,$F14*$G14,0))</f>
        <v/>
      </c>
      <c r="I14" s="4" t="n"/>
      <c r="J14" s="6">
        <f>IF(OR($F14="",$H14="",$I14=""),"",$I14-$F14-$H14)</f>
        <v/>
      </c>
      <c r="K14" s="40">
        <f>IF(OR($I14="",$I14=0,$J14=""),"",$J14/$I14)</f>
        <v/>
      </c>
      <c r="L14" s="2" t="n"/>
      <c r="M14" s="2" t="n"/>
      <c r="N14" s="8" t="n"/>
      <c r="O14" s="9">
        <f>IF($N14="","",EDATE($N14,6))</f>
        <v/>
      </c>
      <c r="P14" s="3" t="n"/>
    </row>
    <row r="15" ht="30" customHeight="1">
      <c r="A15" s="2" t="n"/>
      <c r="B15" s="3" t="n"/>
      <c r="C15" s="2" t="n"/>
      <c r="D15" s="3" t="n"/>
      <c r="E15" s="3" t="n"/>
      <c r="F15" s="4" t="n"/>
      <c r="G15" s="39" t="n"/>
      <c r="H15" s="10">
        <f>IF($F15="","",IF($G15=10%,$F15*$G15,0))</f>
        <v/>
      </c>
      <c r="I15" s="4" t="n"/>
      <c r="J15" s="10">
        <f>IF(OR($F15="",$H15="",$I15=""),"",$I15-$F15-$H15)</f>
        <v/>
      </c>
      <c r="K15" s="41">
        <f>IF(OR($I15="",$I15=0,$J15=""),"",$J15/$I15)</f>
        <v/>
      </c>
      <c r="L15" s="2" t="n"/>
      <c r="M15" s="2" t="n"/>
      <c r="N15" s="8" t="n"/>
      <c r="O15" s="12">
        <f>IF($N15="","",EDATE($N15,6))</f>
        <v/>
      </c>
      <c r="P15" s="3" t="n"/>
    </row>
    <row r="16" ht="30" customHeight="1">
      <c r="A16" s="2" t="n"/>
      <c r="B16" s="3" t="n"/>
      <c r="C16" s="2" t="n"/>
      <c r="D16" s="3" t="n"/>
      <c r="E16" s="3" t="n"/>
      <c r="F16" s="4" t="n"/>
      <c r="G16" s="39" t="n"/>
      <c r="H16" s="6">
        <f>IF($F16="","",IF($G16=10%,$F16*$G16,0))</f>
        <v/>
      </c>
      <c r="I16" s="4" t="n"/>
      <c r="J16" s="6">
        <f>IF(OR($F16="",$H16="",$I16=""),"",$I16-$F16-$H16)</f>
        <v/>
      </c>
      <c r="K16" s="40">
        <f>IF(OR($I16="",$I16=0,$J16=""),"",$J16/$I16)</f>
        <v/>
      </c>
      <c r="L16" s="2" t="n"/>
      <c r="M16" s="2" t="n"/>
      <c r="N16" s="8" t="n"/>
      <c r="O16" s="9">
        <f>IF($N16="","",EDATE($N16,6))</f>
        <v/>
      </c>
      <c r="P16" s="3" t="n"/>
    </row>
    <row r="17" ht="30" customHeight="1">
      <c r="A17" s="2" t="n"/>
      <c r="B17" s="3" t="n"/>
      <c r="C17" s="2" t="n"/>
      <c r="D17" s="3" t="n"/>
      <c r="E17" s="3" t="n"/>
      <c r="F17" s="4" t="n"/>
      <c r="G17" s="39" t="n"/>
      <c r="H17" s="10">
        <f>IF($F17="","",IF($G17=10%,$F17*$G17,0))</f>
        <v/>
      </c>
      <c r="I17" s="4" t="n"/>
      <c r="J17" s="10">
        <f>IF(OR($F17="",$H17="",$I17=""),"",$I17-$F17-$H17)</f>
        <v/>
      </c>
      <c r="K17" s="41">
        <f>IF(OR($I17="",$I17=0,$J17=""),"",$J17/$I17)</f>
        <v/>
      </c>
      <c r="L17" s="2" t="n"/>
      <c r="M17" s="2" t="n"/>
      <c r="N17" s="8" t="n"/>
      <c r="O17" s="12">
        <f>IF($N17="","",EDATE($N17,6))</f>
        <v/>
      </c>
      <c r="P17" s="3" t="n"/>
    </row>
    <row r="18" ht="30" customHeight="1">
      <c r="A18" s="2" t="n"/>
      <c r="B18" s="3" t="n"/>
      <c r="C18" s="2" t="n"/>
      <c r="D18" s="3" t="n"/>
      <c r="E18" s="3" t="n"/>
      <c r="F18" s="4" t="n"/>
      <c r="G18" s="39" t="n"/>
      <c r="H18" s="6">
        <f>IF($F18="","",IF($G18=10%,$F18*$G18,0))</f>
        <v/>
      </c>
      <c r="I18" s="4" t="n"/>
      <c r="J18" s="6">
        <f>IF(OR($F18="",$H18="",$I18=""),"",$I18-$F18-$H18)</f>
        <v/>
      </c>
      <c r="K18" s="40">
        <f>IF(OR($I18="",$I18=0,$J18=""),"",$J18/$I18)</f>
        <v/>
      </c>
      <c r="L18" s="2" t="n"/>
      <c r="M18" s="2" t="n"/>
      <c r="N18" s="8" t="n"/>
      <c r="O18" s="9">
        <f>IF($N18="","",EDATE($N18,6))</f>
        <v/>
      </c>
      <c r="P18" s="3" t="n"/>
    </row>
    <row r="19" ht="30" customHeight="1">
      <c r="A19" s="2" t="n"/>
      <c r="B19" s="3" t="n"/>
      <c r="C19" s="2" t="n"/>
      <c r="D19" s="3" t="n"/>
      <c r="E19" s="3" t="n"/>
      <c r="F19" s="4" t="n"/>
      <c r="G19" s="39" t="n"/>
      <c r="H19" s="10">
        <f>IF($F19="","",IF($G19=10%,$F19*$G19,0))</f>
        <v/>
      </c>
      <c r="I19" s="4" t="n"/>
      <c r="J19" s="10">
        <f>IF(OR($F19="",$H19="",$I19=""),"",$I19-$F19-$H19)</f>
        <v/>
      </c>
      <c r="K19" s="41">
        <f>IF(OR($I19="",$I19=0,$J19=""),"",$J19/$I19)</f>
        <v/>
      </c>
      <c r="L19" s="2" t="n"/>
      <c r="M19" s="2" t="n"/>
      <c r="N19" s="8" t="n"/>
      <c r="O19" s="12">
        <f>IF($N19="","",EDATE($N19,6))</f>
        <v/>
      </c>
      <c r="P19" s="3" t="n"/>
    </row>
    <row r="20" ht="30" customHeight="1">
      <c r="A20" s="2" t="n"/>
      <c r="B20" s="3" t="n"/>
      <c r="C20" s="2" t="n"/>
      <c r="D20" s="3" t="n"/>
      <c r="E20" s="3" t="n"/>
      <c r="F20" s="4" t="n"/>
      <c r="G20" s="39" t="n"/>
      <c r="H20" s="6">
        <f>IF($F20="","",IF($G20=10%,$F20*$G20,0))</f>
        <v/>
      </c>
      <c r="I20" s="4" t="n"/>
      <c r="J20" s="6">
        <f>IF(OR($F20="",$H20="",$I20=""),"",$I20-$F20-$H20)</f>
        <v/>
      </c>
      <c r="K20" s="40">
        <f>IF(OR($I20="",$I20=0,$J20=""),"",$J20/$I20)</f>
        <v/>
      </c>
      <c r="L20" s="2" t="n"/>
      <c r="M20" s="2" t="n"/>
      <c r="N20" s="8" t="n"/>
      <c r="O20" s="9">
        <f>IF($N20="","",EDATE($N20,6))</f>
        <v/>
      </c>
      <c r="P20" s="3" t="n"/>
    </row>
    <row r="21" ht="30" customHeight="1">
      <c r="A21" s="2" t="n"/>
      <c r="B21" s="3" t="n"/>
      <c r="C21" s="2" t="n"/>
      <c r="D21" s="3" t="n"/>
      <c r="E21" s="3" t="n"/>
      <c r="F21" s="4" t="n"/>
      <c r="G21" s="39" t="n"/>
      <c r="H21" s="10">
        <f>IF($F21="","",IF($G21=10%,$F21*$G21,0))</f>
        <v/>
      </c>
      <c r="I21" s="4" t="n"/>
      <c r="J21" s="10">
        <f>IF(OR($F21="",$H21="",$I21=""),"",$I21-$F21-$H21)</f>
        <v/>
      </c>
      <c r="K21" s="41">
        <f>IF(OR($I21="",$I21=0,$J21=""),"",$J21/$I21)</f>
        <v/>
      </c>
      <c r="L21" s="2" t="n"/>
      <c r="M21" s="2" t="n"/>
      <c r="N21" s="8" t="n"/>
      <c r="O21" s="12">
        <f>IF($N21="","",EDATE($N21,6))</f>
        <v/>
      </c>
      <c r="P21" s="3" t="n"/>
    </row>
    <row r="22" ht="30" customHeight="1">
      <c r="A22" s="2" t="n"/>
      <c r="B22" s="3" t="n"/>
      <c r="C22" s="2" t="n"/>
      <c r="D22" s="3" t="n"/>
      <c r="E22" s="3" t="n"/>
      <c r="F22" s="4" t="n"/>
      <c r="G22" s="39" t="n"/>
      <c r="H22" s="6">
        <f>IF($F22="","",IF($G22=10%,$F22*$G22,0))</f>
        <v/>
      </c>
      <c r="I22" s="4" t="n"/>
      <c r="J22" s="6">
        <f>IF(OR($F22="",$H22="",$I22=""),"",$I22-$F22-$H22)</f>
        <v/>
      </c>
      <c r="K22" s="40">
        <f>IF(OR($I22="",$I22=0,$J22=""),"",$J22/$I22)</f>
        <v/>
      </c>
      <c r="L22" s="2" t="n"/>
      <c r="M22" s="2" t="n"/>
      <c r="N22" s="8" t="n"/>
      <c r="O22" s="9">
        <f>IF($N22="","",EDATE($N22,6))</f>
        <v/>
      </c>
      <c r="P22" s="3" t="n"/>
    </row>
    <row r="23" ht="30" customHeight="1">
      <c r="A23" s="2" t="n"/>
      <c r="B23" s="3" t="n"/>
      <c r="C23" s="2" t="n"/>
      <c r="D23" s="3" t="n"/>
      <c r="E23" s="3" t="n"/>
      <c r="F23" s="4" t="n"/>
      <c r="G23" s="39" t="n"/>
      <c r="H23" s="10">
        <f>IF($F23="","",IF($G23=10%,$F23*$G23,0))</f>
        <v/>
      </c>
      <c r="I23" s="4" t="n"/>
      <c r="J23" s="10">
        <f>IF(OR($F23="",$H23="",$I23=""),"",$I23-$F23-$H23)</f>
        <v/>
      </c>
      <c r="K23" s="41">
        <f>IF(OR($I23="",$I23=0,$J23=""),"",$J23/$I23)</f>
        <v/>
      </c>
      <c r="L23" s="2" t="n"/>
      <c r="M23" s="2" t="n"/>
      <c r="N23" s="8" t="n"/>
      <c r="O23" s="12">
        <f>IF($N23="","",EDATE($N23,6))</f>
        <v/>
      </c>
      <c r="P23" s="3" t="n"/>
    </row>
    <row r="24" ht="30" customHeight="1">
      <c r="A24" s="2" t="n"/>
      <c r="B24" s="3" t="n"/>
      <c r="C24" s="2" t="n"/>
      <c r="D24" s="3" t="n"/>
      <c r="E24" s="3" t="n"/>
      <c r="F24" s="4" t="n"/>
      <c r="G24" s="39" t="n"/>
      <c r="H24" s="6">
        <f>IF($F24="","",IF($G24=10%,$F24*$G24,0))</f>
        <v/>
      </c>
      <c r="I24" s="4" t="n"/>
      <c r="J24" s="6">
        <f>IF(OR($F24="",$H24="",$I24=""),"",$I24-$F24-$H24)</f>
        <v/>
      </c>
      <c r="K24" s="40">
        <f>IF(OR($I24="",$I24=0,$J24=""),"",$J24/$I24)</f>
        <v/>
      </c>
      <c r="L24" s="2" t="n"/>
      <c r="M24" s="2" t="n"/>
      <c r="N24" s="8" t="n"/>
      <c r="O24" s="9">
        <f>IF($N24="","",EDATE($N24,6))</f>
        <v/>
      </c>
      <c r="P24" s="3" t="n"/>
    </row>
    <row r="25" ht="30" customHeight="1">
      <c r="A25" s="2" t="n"/>
      <c r="B25" s="3" t="n"/>
      <c r="C25" s="2" t="n"/>
      <c r="D25" s="3" t="n"/>
      <c r="E25" s="3" t="n"/>
      <c r="F25" s="4" t="n"/>
      <c r="G25" s="39" t="n"/>
      <c r="H25" s="10">
        <f>IF($F25="","",IF($G25=10%,$F25*$G25,0))</f>
        <v/>
      </c>
      <c r="I25" s="4" t="n"/>
      <c r="J25" s="10">
        <f>IF(OR($F25="",$H25="",$I25=""),"",$I25-$F25-$H25)</f>
        <v/>
      </c>
      <c r="K25" s="41">
        <f>IF(OR($I25="",$I25=0,$J25=""),"",$J25/$I25)</f>
        <v/>
      </c>
      <c r="L25" s="2" t="n"/>
      <c r="M25" s="2" t="n"/>
      <c r="N25" s="8" t="n"/>
      <c r="O25" s="12">
        <f>IF($N25="","",EDATE($N25,6))</f>
        <v/>
      </c>
      <c r="P25" s="3" t="n"/>
    </row>
    <row r="26" ht="30" customHeight="1">
      <c r="A26" s="2" t="n"/>
      <c r="B26" s="3" t="n"/>
      <c r="C26" s="2" t="n"/>
      <c r="D26" s="3" t="n"/>
      <c r="E26" s="3" t="n"/>
      <c r="F26" s="4" t="n"/>
      <c r="G26" s="39" t="n"/>
      <c r="H26" s="6">
        <f>IF($F26="","",IF($G26=10%,$F26*$G26,0))</f>
        <v/>
      </c>
      <c r="I26" s="4" t="n"/>
      <c r="J26" s="6">
        <f>IF(OR($F26="",$H26="",$I26=""),"",$I26-$F26-$H26)</f>
        <v/>
      </c>
      <c r="K26" s="40">
        <f>IF(OR($I26="",$I26=0,$J26=""),"",$J26/$I26)</f>
        <v/>
      </c>
      <c r="L26" s="2" t="n"/>
      <c r="M26" s="2" t="n"/>
      <c r="N26" s="8" t="n"/>
      <c r="O26" s="9">
        <f>IF($N26="","",EDATE($N26,6))</f>
        <v/>
      </c>
      <c r="P26" s="3" t="n"/>
    </row>
    <row r="27" ht="30" customHeight="1">
      <c r="A27" s="2" t="n"/>
      <c r="B27" s="3" t="n"/>
      <c r="C27" s="2" t="n"/>
      <c r="D27" s="3" t="n"/>
      <c r="E27" s="3" t="n"/>
      <c r="F27" s="4" t="n"/>
      <c r="G27" s="39" t="n"/>
      <c r="H27" s="10">
        <f>IF($F27="","",IF($G27=10%,$F27*$G27,0))</f>
        <v/>
      </c>
      <c r="I27" s="4" t="n"/>
      <c r="J27" s="10">
        <f>IF(OR($F27="",$H27="",$I27=""),"",$I27-$F27-$H27)</f>
        <v/>
      </c>
      <c r="K27" s="41">
        <f>IF(OR($I27="",$I27=0,$J27=""),"",$J27/$I27)</f>
        <v/>
      </c>
      <c r="L27" s="2" t="n"/>
      <c r="M27" s="2" t="n"/>
      <c r="N27" s="8" t="n"/>
      <c r="O27" s="12">
        <f>IF($N27="","",EDATE($N27,6))</f>
        <v/>
      </c>
      <c r="P27" s="3" t="n"/>
    </row>
    <row r="28" ht="30" customHeight="1">
      <c r="A28" s="2" t="n"/>
      <c r="B28" s="3" t="n"/>
      <c r="C28" s="2" t="n"/>
      <c r="D28" s="3" t="n"/>
      <c r="E28" s="3" t="n"/>
      <c r="F28" s="4" t="n"/>
      <c r="G28" s="39" t="n"/>
      <c r="H28" s="6">
        <f>IF($F28="","",IF($G28=10%,$F28*$G28,0))</f>
        <v/>
      </c>
      <c r="I28" s="4" t="n"/>
      <c r="J28" s="6">
        <f>IF(OR($F28="",$H28="",$I28=""),"",$I28-$F28-$H28)</f>
        <v/>
      </c>
      <c r="K28" s="40">
        <f>IF(OR($I28="",$I28=0,$J28=""),"",$J28/$I28)</f>
        <v/>
      </c>
      <c r="L28" s="2" t="n"/>
      <c r="M28" s="2" t="n"/>
      <c r="N28" s="8" t="n"/>
      <c r="O28" s="9">
        <f>IF($N28="","",EDATE($N28,6))</f>
        <v/>
      </c>
      <c r="P28" s="3" t="n"/>
    </row>
    <row r="29" ht="30" customHeight="1">
      <c r="A29" s="2" t="n"/>
      <c r="B29" s="3" t="n"/>
      <c r="C29" s="2" t="n"/>
      <c r="D29" s="3" t="n"/>
      <c r="E29" s="3" t="n"/>
      <c r="F29" s="4" t="n"/>
      <c r="G29" s="39" t="n"/>
      <c r="H29" s="10">
        <f>IF($F29="","",IF($G29=10%,$F29*$G29,0))</f>
        <v/>
      </c>
      <c r="I29" s="4" t="n"/>
      <c r="J29" s="10">
        <f>IF(OR($F29="",$H29="",$I29=""),"",$I29-$F29-$H29)</f>
        <v/>
      </c>
      <c r="K29" s="41">
        <f>IF(OR($I29="",$I29=0,$J29=""),"",$J29/$I29)</f>
        <v/>
      </c>
      <c r="L29" s="2" t="n"/>
      <c r="M29" s="2" t="n"/>
      <c r="N29" s="8" t="n"/>
      <c r="O29" s="12">
        <f>IF($N29="","",EDATE($N29,6))</f>
        <v/>
      </c>
      <c r="P29" s="3" t="n"/>
    </row>
    <row r="30" ht="30" customHeight="1">
      <c r="A30" s="2" t="n"/>
      <c r="B30" s="3" t="n"/>
      <c r="C30" s="2" t="n"/>
      <c r="D30" s="3" t="n"/>
      <c r="E30" s="3" t="n"/>
      <c r="F30" s="4" t="n"/>
      <c r="G30" s="39" t="n"/>
      <c r="H30" s="6">
        <f>IF($F30="","",IF($G30=10%,$F30*$G30,0))</f>
        <v/>
      </c>
      <c r="I30" s="4" t="n"/>
      <c r="J30" s="6">
        <f>IF(OR($F30="",$H30="",$I30=""),"",$I30-$F30-$H30)</f>
        <v/>
      </c>
      <c r="K30" s="40">
        <f>IF(OR($I30="",$I30=0,$J30=""),"",$J30/$I30)</f>
        <v/>
      </c>
      <c r="L30" s="2" t="n"/>
      <c r="M30" s="2" t="n"/>
      <c r="N30" s="8" t="n"/>
      <c r="O30" s="9">
        <f>IF($N30="","",EDATE($N30,6))</f>
        <v/>
      </c>
      <c r="P30" s="3" t="n"/>
    </row>
    <row r="31" ht="30" customHeight="1">
      <c r="A31" s="2" t="n"/>
      <c r="B31" s="3" t="n"/>
      <c r="C31" s="2" t="n"/>
      <c r="D31" s="3" t="n"/>
      <c r="E31" s="3" t="n"/>
      <c r="F31" s="4" t="n"/>
      <c r="G31" s="39" t="n"/>
      <c r="H31" s="10">
        <f>IF($F31="","",IF($G31=10%,$F31*$G31,0))</f>
        <v/>
      </c>
      <c r="I31" s="4" t="n"/>
      <c r="J31" s="10">
        <f>IF(OR($F31="",$H31="",$I31=""),"",$I31-$F31-$H31)</f>
        <v/>
      </c>
      <c r="K31" s="41">
        <f>IF(OR($I31="",$I31=0,$J31=""),"",$J31/$I31)</f>
        <v/>
      </c>
      <c r="L31" s="2" t="n"/>
      <c r="M31" s="2" t="n"/>
      <c r="N31" s="8" t="n"/>
      <c r="O31" s="12">
        <f>IF($N31="","",EDATE($N31,6))</f>
        <v/>
      </c>
      <c r="P31" s="3" t="n"/>
    </row>
    <row r="32" ht="30" customHeight="1">
      <c r="A32" s="2" t="n"/>
      <c r="B32" s="3" t="n"/>
      <c r="C32" s="2" t="n"/>
      <c r="D32" s="3" t="n"/>
      <c r="E32" s="3" t="n"/>
      <c r="F32" s="4" t="n"/>
      <c r="G32" s="39" t="n"/>
      <c r="H32" s="6">
        <f>IF($F32="","",IF($G32=10%,$F32*$G32,0))</f>
        <v/>
      </c>
      <c r="I32" s="4" t="n"/>
      <c r="J32" s="6">
        <f>IF(OR($F32="",$H32="",$I32=""),"",$I32-$F32-$H32)</f>
        <v/>
      </c>
      <c r="K32" s="40">
        <f>IF(OR($I32="",$I32=0,$J32=""),"",$J32/$I32)</f>
        <v/>
      </c>
      <c r="L32" s="2" t="n"/>
      <c r="M32" s="2" t="n"/>
      <c r="N32" s="8" t="n"/>
      <c r="O32" s="9">
        <f>IF($N32="","",EDATE($N32,6))</f>
        <v/>
      </c>
      <c r="P32" s="3" t="n"/>
    </row>
    <row r="33" ht="30" customHeight="1">
      <c r="A33" s="2" t="n"/>
      <c r="B33" s="3" t="n"/>
      <c r="C33" s="2" t="n"/>
      <c r="D33" s="3" t="n"/>
      <c r="E33" s="3" t="n"/>
      <c r="F33" s="4" t="n"/>
      <c r="G33" s="39" t="n"/>
      <c r="H33" s="10">
        <f>IF($F33="","",IF($G33=10%,$F33*$G33,0))</f>
        <v/>
      </c>
      <c r="I33" s="4" t="n"/>
      <c r="J33" s="10">
        <f>IF(OR($F33="",$H33="",$I33=""),"",$I33-$F33-$H33)</f>
        <v/>
      </c>
      <c r="K33" s="41">
        <f>IF(OR($I33="",$I33=0,$J33=""),"",$J33/$I33)</f>
        <v/>
      </c>
      <c r="L33" s="2" t="n"/>
      <c r="M33" s="2" t="n"/>
      <c r="N33" s="8" t="n"/>
      <c r="O33" s="12">
        <f>IF($N33="","",EDATE($N33,6))</f>
        <v/>
      </c>
      <c r="P33" s="3" t="n"/>
    </row>
    <row r="34" ht="30" customHeight="1">
      <c r="A34" s="2" t="n"/>
      <c r="B34" s="3" t="n"/>
      <c r="C34" s="2" t="n"/>
      <c r="D34" s="3" t="n"/>
      <c r="E34" s="3" t="n"/>
      <c r="F34" s="4" t="n"/>
      <c r="G34" s="39" t="n"/>
      <c r="H34" s="6">
        <f>IF($F34="","",IF($G34=10%,$F34*$G34,0))</f>
        <v/>
      </c>
      <c r="I34" s="4" t="n"/>
      <c r="J34" s="6">
        <f>IF(OR($F34="",$H34="",$I34=""),"",$I34-$F34-$H34)</f>
        <v/>
      </c>
      <c r="K34" s="40">
        <f>IF(OR($I34="",$I34=0,$J34=""),"",$J34/$I34)</f>
        <v/>
      </c>
      <c r="L34" s="2" t="n"/>
      <c r="M34" s="2" t="n"/>
      <c r="N34" s="8" t="n"/>
      <c r="O34" s="9">
        <f>IF($N34="","",EDATE($N34,6))</f>
        <v/>
      </c>
      <c r="P34" s="3" t="n"/>
    </row>
    <row r="35" ht="30" customHeight="1">
      <c r="A35" s="2" t="n"/>
      <c r="B35" s="3" t="n"/>
      <c r="C35" s="2" t="n"/>
      <c r="D35" s="3" t="n"/>
      <c r="E35" s="3" t="n"/>
      <c r="F35" s="4" t="n"/>
      <c r="G35" s="39" t="n"/>
      <c r="H35" s="10">
        <f>IF($F35="","",IF($G35=10%,$F35*$G35,0))</f>
        <v/>
      </c>
      <c r="I35" s="4" t="n"/>
      <c r="J35" s="10">
        <f>IF(OR($F35="",$H35="",$I35=""),"",$I35-$F35-$H35)</f>
        <v/>
      </c>
      <c r="K35" s="41">
        <f>IF(OR($I35="",$I35=0,$J35=""),"",$J35/$I35)</f>
        <v/>
      </c>
      <c r="L35" s="2" t="n"/>
      <c r="M35" s="2" t="n"/>
      <c r="N35" s="8" t="n"/>
      <c r="O35" s="12">
        <f>IF($N35="","",EDATE($N35,6))</f>
        <v/>
      </c>
      <c r="P35" s="3" t="n"/>
    </row>
    <row r="36" ht="30" customHeight="1">
      <c r="A36" s="2" t="n"/>
      <c r="B36" s="3" t="n"/>
      <c r="C36" s="2" t="n"/>
      <c r="D36" s="3" t="n"/>
      <c r="E36" s="3" t="n"/>
      <c r="F36" s="4" t="n"/>
      <c r="G36" s="39" t="n"/>
      <c r="H36" s="6">
        <f>IF($F36="","",IF($G36=10%,$F36*$G36,0))</f>
        <v/>
      </c>
      <c r="I36" s="4" t="n"/>
      <c r="J36" s="6">
        <f>IF(OR($F36="",$H36="",$I36=""),"",$I36-$F36-$H36)</f>
        <v/>
      </c>
      <c r="K36" s="40">
        <f>IF(OR($I36="",$I36=0,$J36=""),"",$J36/$I36)</f>
        <v/>
      </c>
      <c r="L36" s="2" t="n"/>
      <c r="M36" s="2" t="n"/>
      <c r="N36" s="8" t="n"/>
      <c r="O36" s="9">
        <f>IF($N36="","",EDATE($N36,6))</f>
        <v/>
      </c>
      <c r="P36" s="3" t="n"/>
    </row>
    <row r="37" ht="30" customHeight="1">
      <c r="A37" s="2" t="n"/>
      <c r="B37" s="3" t="n"/>
      <c r="C37" s="2" t="n"/>
      <c r="D37" s="3" t="n"/>
      <c r="E37" s="3" t="n"/>
      <c r="F37" s="4" t="n"/>
      <c r="G37" s="39" t="n"/>
      <c r="H37" s="10">
        <f>IF($F37="","",IF($G37=10%,$F37*$G37,0))</f>
        <v/>
      </c>
      <c r="I37" s="4" t="n"/>
      <c r="J37" s="10">
        <f>IF(OR($F37="",$H37="",$I37=""),"",$I37-$F37-$H37)</f>
        <v/>
      </c>
      <c r="K37" s="41">
        <f>IF(OR($I37="",$I37=0,$J37=""),"",$J37/$I37)</f>
        <v/>
      </c>
      <c r="L37" s="2" t="n"/>
      <c r="M37" s="2" t="n"/>
      <c r="N37" s="8" t="n"/>
      <c r="O37" s="12">
        <f>IF($N37="","",EDATE($N37,6))</f>
        <v/>
      </c>
      <c r="P37" s="3" t="n"/>
    </row>
    <row r="38" ht="30" customHeight="1">
      <c r="A38" s="2" t="n"/>
      <c r="B38" s="3" t="n"/>
      <c r="C38" s="2" t="n"/>
      <c r="D38" s="3" t="n"/>
      <c r="E38" s="3" t="n"/>
      <c r="F38" s="4" t="n"/>
      <c r="G38" s="39" t="n"/>
      <c r="H38" s="6">
        <f>IF($F38="","",IF($G38=10%,$F38*$G38,0))</f>
        <v/>
      </c>
      <c r="I38" s="4" t="n"/>
      <c r="J38" s="6">
        <f>IF(OR($F38="",$H38="",$I38=""),"",$I38-$F38-$H38)</f>
        <v/>
      </c>
      <c r="K38" s="40">
        <f>IF(OR($I38="",$I38=0,$J38=""),"",$J38/$I38)</f>
        <v/>
      </c>
      <c r="L38" s="2" t="n"/>
      <c r="M38" s="2" t="n"/>
      <c r="N38" s="8" t="n"/>
      <c r="O38" s="9">
        <f>IF($N38="","",EDATE($N38,6))</f>
        <v/>
      </c>
      <c r="P38" s="3" t="n"/>
    </row>
    <row r="39" ht="30" customHeight="1">
      <c r="A39" s="2" t="n"/>
      <c r="B39" s="3" t="n"/>
      <c r="C39" s="2" t="n"/>
      <c r="D39" s="3" t="n"/>
      <c r="E39" s="3" t="n"/>
      <c r="F39" s="4" t="n"/>
      <c r="G39" s="39" t="n"/>
      <c r="H39" s="10">
        <f>IF($F39="","",IF($G39=10%,$F39*$G39,0))</f>
        <v/>
      </c>
      <c r="I39" s="4" t="n"/>
      <c r="J39" s="10">
        <f>IF(OR($F39="",$H39="",$I39=""),"",$I39-$F39-$H39)</f>
        <v/>
      </c>
      <c r="K39" s="41">
        <f>IF(OR($I39="",$I39=0,$J39=""),"",$J39/$I39)</f>
        <v/>
      </c>
      <c r="L39" s="2" t="n"/>
      <c r="M39" s="2" t="n"/>
      <c r="N39" s="8" t="n"/>
      <c r="O39" s="12">
        <f>IF($N39="","",EDATE($N39,6))</f>
        <v/>
      </c>
      <c r="P39" s="3" t="n"/>
    </row>
    <row r="40" ht="30" customHeight="1">
      <c r="A40" s="2" t="n"/>
      <c r="B40" s="3" t="n"/>
      <c r="C40" s="2" t="n"/>
      <c r="D40" s="3" t="n"/>
      <c r="E40" s="3" t="n"/>
      <c r="F40" s="4" t="n"/>
      <c r="G40" s="39" t="n"/>
      <c r="H40" s="6">
        <f>IF($F40="","",IF($G40=10%,$F40*$G40,0))</f>
        <v/>
      </c>
      <c r="I40" s="4" t="n"/>
      <c r="J40" s="6">
        <f>IF(OR($F40="",$H40="",$I40=""),"",$I40-$F40-$H40)</f>
        <v/>
      </c>
      <c r="K40" s="40">
        <f>IF(OR($I40="",$I40=0,$J40=""),"",$J40/$I40)</f>
        <v/>
      </c>
      <c r="L40" s="2" t="n"/>
      <c r="M40" s="2" t="n"/>
      <c r="N40" s="8" t="n"/>
      <c r="O40" s="9">
        <f>IF($N40="","",EDATE($N40,6))</f>
        <v/>
      </c>
      <c r="P40" s="3" t="n"/>
    </row>
    <row r="41" ht="30" customHeight="1">
      <c r="A41" s="2" t="n"/>
      <c r="B41" s="3" t="n"/>
      <c r="C41" s="2" t="n"/>
      <c r="D41" s="3" t="n"/>
      <c r="E41" s="3" t="n"/>
      <c r="F41" s="4" t="n"/>
      <c r="G41" s="39" t="n"/>
      <c r="H41" s="10">
        <f>IF($F41="","",IF($G41=10%,$F41*$G41,0))</f>
        <v/>
      </c>
      <c r="I41" s="4" t="n"/>
      <c r="J41" s="10">
        <f>IF(OR($F41="",$H41="",$I41=""),"",$I41-$F41-$H41)</f>
        <v/>
      </c>
      <c r="K41" s="41">
        <f>IF(OR($I41="",$I41=0,$J41=""),"",$J41/$I41)</f>
        <v/>
      </c>
      <c r="L41" s="2" t="n"/>
      <c r="M41" s="2" t="n"/>
      <c r="N41" s="8" t="n"/>
      <c r="O41" s="12">
        <f>IF($N41="","",EDATE($N41,6))</f>
        <v/>
      </c>
      <c r="P41" s="3" t="n"/>
    </row>
    <row r="42" ht="30" customHeight="1">
      <c r="A42" s="2" t="n"/>
      <c r="B42" s="3" t="n"/>
      <c r="C42" s="2" t="n"/>
      <c r="D42" s="3" t="n"/>
      <c r="E42" s="3" t="n"/>
      <c r="F42" s="4" t="n"/>
      <c r="G42" s="39" t="n"/>
      <c r="H42" s="6">
        <f>IF($F42="","",IF($G42=10%,$F42*$G42,0))</f>
        <v/>
      </c>
      <c r="I42" s="4" t="n"/>
      <c r="J42" s="6">
        <f>IF(OR($F42="",$H42="",$I42=""),"",$I42-$F42-$H42)</f>
        <v/>
      </c>
      <c r="K42" s="40">
        <f>IF(OR($I42="",$I42=0,$J42=""),"",$J42/$I42)</f>
        <v/>
      </c>
      <c r="L42" s="2" t="n"/>
      <c r="M42" s="2" t="n"/>
      <c r="N42" s="8" t="n"/>
      <c r="O42" s="9">
        <f>IF($N42="","",EDATE($N42,6))</f>
        <v/>
      </c>
      <c r="P42" s="3" t="n"/>
    </row>
    <row r="43" ht="30" customHeight="1">
      <c r="A43" s="2" t="n"/>
      <c r="B43" s="3" t="n"/>
      <c r="C43" s="2" t="n"/>
      <c r="D43" s="3" t="n"/>
      <c r="E43" s="3" t="n"/>
      <c r="F43" s="4" t="n"/>
      <c r="G43" s="39" t="n"/>
      <c r="H43" s="10">
        <f>IF($F43="","",IF($G43=10%,$F43*$G43,0))</f>
        <v/>
      </c>
      <c r="I43" s="4" t="n"/>
      <c r="J43" s="10">
        <f>IF(OR($F43="",$H43="",$I43=""),"",$I43-$F43-$H43)</f>
        <v/>
      </c>
      <c r="K43" s="41">
        <f>IF(OR($I43="",$I43=0,$J43=""),"",$J43/$I43)</f>
        <v/>
      </c>
      <c r="L43" s="2" t="n"/>
      <c r="M43" s="2" t="n"/>
      <c r="N43" s="8" t="n"/>
      <c r="O43" s="12">
        <f>IF($N43="","",EDATE($N43,6))</f>
        <v/>
      </c>
      <c r="P43" s="3" t="n"/>
    </row>
    <row r="44" ht="30" customHeight="1">
      <c r="A44" s="2" t="n"/>
      <c r="B44" s="3" t="n"/>
      <c r="C44" s="2" t="n"/>
      <c r="D44" s="3" t="n"/>
      <c r="E44" s="3" t="n"/>
      <c r="F44" s="4" t="n"/>
      <c r="G44" s="39" t="n"/>
      <c r="H44" s="6">
        <f>IF($F44="","",IF($G44=10%,$F44*$G44,0))</f>
        <v/>
      </c>
      <c r="I44" s="4" t="n"/>
      <c r="J44" s="6">
        <f>IF(OR($F44="",$H44="",$I44=""),"",$I44-$F44-$H44)</f>
        <v/>
      </c>
      <c r="K44" s="40">
        <f>IF(OR($I44="",$I44=0,$J44=""),"",$J44/$I44)</f>
        <v/>
      </c>
      <c r="L44" s="2" t="n"/>
      <c r="M44" s="2" t="n"/>
      <c r="N44" s="8" t="n"/>
      <c r="O44" s="9">
        <f>IF($N44="","",EDATE($N44,6))</f>
        <v/>
      </c>
      <c r="P44" s="3" t="n"/>
    </row>
    <row r="45" ht="30" customHeight="1">
      <c r="A45" s="2" t="n"/>
      <c r="B45" s="3" t="n"/>
      <c r="C45" s="2" t="n"/>
      <c r="D45" s="3" t="n"/>
      <c r="E45" s="3" t="n"/>
      <c r="F45" s="4" t="n"/>
      <c r="G45" s="39" t="n"/>
      <c r="H45" s="10">
        <f>IF($F45="","",IF($G45=10%,$F45*$G45,0))</f>
        <v/>
      </c>
      <c r="I45" s="4" t="n"/>
      <c r="J45" s="10">
        <f>IF(OR($F45="",$H45="",$I45=""),"",$I45-$F45-$H45)</f>
        <v/>
      </c>
      <c r="K45" s="41">
        <f>IF(OR($I45="",$I45=0,$J45=""),"",$J45/$I45)</f>
        <v/>
      </c>
      <c r="L45" s="2" t="n"/>
      <c r="M45" s="2" t="n"/>
      <c r="N45" s="8" t="n"/>
      <c r="O45" s="12">
        <f>IF($N45="","",EDATE($N45,6))</f>
        <v/>
      </c>
      <c r="P45" s="3" t="n"/>
    </row>
    <row r="46" ht="30" customHeight="1">
      <c r="A46" s="2" t="n"/>
      <c r="B46" s="3" t="n"/>
      <c r="C46" s="2" t="n"/>
      <c r="D46" s="3" t="n"/>
      <c r="E46" s="3" t="n"/>
      <c r="F46" s="4" t="n"/>
      <c r="G46" s="39" t="n"/>
      <c r="H46" s="6">
        <f>IF($F46="","",IF($G46=10%,$F46*$G46,0))</f>
        <v/>
      </c>
      <c r="I46" s="4" t="n"/>
      <c r="J46" s="6">
        <f>IF(OR($F46="",$H46="",$I46=""),"",$I46-$F46-$H46)</f>
        <v/>
      </c>
      <c r="K46" s="40">
        <f>IF(OR($I46="",$I46=0,$J46=""),"",$J46/$I46)</f>
        <v/>
      </c>
      <c r="L46" s="2" t="n"/>
      <c r="M46" s="2" t="n"/>
      <c r="N46" s="8" t="n"/>
      <c r="O46" s="9">
        <f>IF($N46="","",EDATE($N46,6))</f>
        <v/>
      </c>
      <c r="P46" s="3" t="n"/>
    </row>
    <row r="47" ht="30" customHeight="1">
      <c r="A47" s="2" t="n"/>
      <c r="B47" s="3" t="n"/>
      <c r="C47" s="2" t="n"/>
      <c r="D47" s="3" t="n"/>
      <c r="E47" s="3" t="n"/>
      <c r="F47" s="4" t="n"/>
      <c r="G47" s="39" t="n"/>
      <c r="H47" s="10">
        <f>IF($F47="","",IF($G47=10%,$F47*$G47,0))</f>
        <v/>
      </c>
      <c r="I47" s="4" t="n"/>
      <c r="J47" s="10">
        <f>IF(OR($F47="",$H47="",$I47=""),"",$I47-$F47-$H47)</f>
        <v/>
      </c>
      <c r="K47" s="41">
        <f>IF(OR($I47="",$I47=0,$J47=""),"",$J47/$I47)</f>
        <v/>
      </c>
      <c r="L47" s="2" t="n"/>
      <c r="M47" s="2" t="n"/>
      <c r="N47" s="8" t="n"/>
      <c r="O47" s="12">
        <f>IF($N47="","",EDATE($N47,6))</f>
        <v/>
      </c>
      <c r="P47" s="3" t="n"/>
    </row>
    <row r="48" ht="30" customHeight="1">
      <c r="A48" s="2" t="n"/>
      <c r="B48" s="3" t="n"/>
      <c r="C48" s="2" t="n"/>
      <c r="D48" s="3" t="n"/>
      <c r="E48" s="3" t="n"/>
      <c r="F48" s="4" t="n"/>
      <c r="G48" s="39" t="n"/>
      <c r="H48" s="6">
        <f>IF($F48="","",IF($G48=10%,$F48*$G48,0))</f>
        <v/>
      </c>
      <c r="I48" s="4" t="n"/>
      <c r="J48" s="6">
        <f>IF(OR($F48="",$H48="",$I48=""),"",$I48-$F48-$H48)</f>
        <v/>
      </c>
      <c r="K48" s="40">
        <f>IF(OR($I48="",$I48=0,$J48=""),"",$J48/$I48)</f>
        <v/>
      </c>
      <c r="L48" s="2" t="n"/>
      <c r="M48" s="2" t="n"/>
      <c r="N48" s="8" t="n"/>
      <c r="O48" s="9">
        <f>IF($N48="","",EDATE($N48,6))</f>
        <v/>
      </c>
      <c r="P48" s="3" t="n"/>
    </row>
    <row r="49" ht="30" customHeight="1">
      <c r="A49" s="2" t="n"/>
      <c r="B49" s="3" t="n"/>
      <c r="C49" s="2" t="n"/>
      <c r="D49" s="3" t="n"/>
      <c r="E49" s="3" t="n"/>
      <c r="F49" s="4" t="n"/>
      <c r="G49" s="39" t="n"/>
      <c r="H49" s="10">
        <f>IF($F49="","",IF($G49=10%,$F49*$G49,0))</f>
        <v/>
      </c>
      <c r="I49" s="4" t="n"/>
      <c r="J49" s="10">
        <f>IF(OR($F49="",$H49="",$I49=""),"",$I49-$F49-$H49)</f>
        <v/>
      </c>
      <c r="K49" s="41">
        <f>IF(OR($I49="",$I49=0,$J49=""),"",$J49/$I49)</f>
        <v/>
      </c>
      <c r="L49" s="2" t="n"/>
      <c r="M49" s="2" t="n"/>
      <c r="N49" s="8" t="n"/>
      <c r="O49" s="12">
        <f>IF($N49="","",EDATE($N49,6))</f>
        <v/>
      </c>
      <c r="P49" s="3" t="n"/>
    </row>
    <row r="50" ht="30" customHeight="1">
      <c r="A50" s="2" t="n"/>
      <c r="B50" s="3" t="n"/>
      <c r="C50" s="2" t="n"/>
      <c r="D50" s="3" t="n"/>
      <c r="E50" s="3" t="n"/>
      <c r="F50" s="4" t="n"/>
      <c r="G50" s="39" t="n"/>
      <c r="H50" s="6">
        <f>IF($F50="","",IF($G50=10%,$F50*$G50,0))</f>
        <v/>
      </c>
      <c r="I50" s="4" t="n"/>
      <c r="J50" s="6">
        <f>IF(OR($F50="",$H50="",$I50=""),"",$I50-$F50-$H50)</f>
        <v/>
      </c>
      <c r="K50" s="40">
        <f>IF(OR($I50="",$I50=0,$J50=""),"",$J50/$I50)</f>
        <v/>
      </c>
      <c r="L50" s="2" t="n"/>
      <c r="M50" s="2" t="n"/>
      <c r="N50" s="8" t="n"/>
      <c r="O50" s="9">
        <f>IF($N50="","",EDATE($N50,6))</f>
        <v/>
      </c>
      <c r="P50" s="3" t="n"/>
    </row>
    <row r="51" ht="30" customHeight="1">
      <c r="A51" s="2" t="n"/>
      <c r="B51" s="3" t="n"/>
      <c r="C51" s="2" t="n"/>
      <c r="D51" s="3" t="n"/>
      <c r="E51" s="3" t="n"/>
      <c r="F51" s="4" t="n"/>
      <c r="G51" s="39" t="n"/>
      <c r="H51" s="10">
        <f>IF($F51="","",IF($G51=10%,$F51*$G51,0))</f>
        <v/>
      </c>
      <c r="I51" s="4" t="n"/>
      <c r="J51" s="10">
        <f>IF(OR($F51="",$H51="",$I51=""),"",$I51-$F51-$H51)</f>
        <v/>
      </c>
      <c r="K51" s="41">
        <f>IF(OR($I51="",$I51=0,$J51=""),"",$J51/$I51)</f>
        <v/>
      </c>
      <c r="L51" s="2" t="n"/>
      <c r="M51" s="2" t="n"/>
      <c r="N51" s="8" t="n"/>
      <c r="O51" s="12">
        <f>IF($N51="","",EDATE($N51,6))</f>
        <v/>
      </c>
      <c r="P51" s="3" t="n"/>
    </row>
    <row r="52" ht="30" customHeight="1">
      <c r="A52" s="2" t="n"/>
      <c r="B52" s="3" t="n"/>
      <c r="C52" s="2" t="n"/>
      <c r="D52" s="3" t="n"/>
      <c r="E52" s="3" t="n"/>
      <c r="F52" s="4" t="n"/>
      <c r="G52" s="39" t="n"/>
      <c r="H52" s="6">
        <f>IF($F52="","",IF($G52=10%,$F52*$G52,0))</f>
        <v/>
      </c>
      <c r="I52" s="4" t="n"/>
      <c r="J52" s="6">
        <f>IF(OR($F52="",$H52="",$I52=""),"",$I52-$F52-$H52)</f>
        <v/>
      </c>
      <c r="K52" s="40">
        <f>IF(OR($I52="",$I52=0,$J52=""),"",$J52/$I52)</f>
        <v/>
      </c>
      <c r="L52" s="2" t="n"/>
      <c r="M52" s="2" t="n"/>
      <c r="N52" s="8" t="n"/>
      <c r="O52" s="9">
        <f>IF($N52="","",EDATE($N52,6))</f>
        <v/>
      </c>
      <c r="P52" s="3" t="n"/>
    </row>
    <row r="53" ht="30" customHeight="1">
      <c r="A53" s="2" t="n"/>
      <c r="B53" s="3" t="n"/>
      <c r="C53" s="2" t="n"/>
      <c r="D53" s="3" t="n"/>
      <c r="E53" s="3" t="n"/>
      <c r="F53" s="4" t="n"/>
      <c r="G53" s="39" t="n"/>
      <c r="H53" s="10">
        <f>IF($F53="","",IF($G53=10%,$F53*$G53,0))</f>
        <v/>
      </c>
      <c r="I53" s="4" t="n"/>
      <c r="J53" s="10">
        <f>IF(OR($F53="",$H53="",$I53=""),"",$I53-$F53-$H53)</f>
        <v/>
      </c>
      <c r="K53" s="41">
        <f>IF(OR($I53="",$I53=0,$J53=""),"",$J53/$I53)</f>
        <v/>
      </c>
      <c r="L53" s="2" t="n"/>
      <c r="M53" s="2" t="n"/>
      <c r="N53" s="8" t="n"/>
      <c r="O53" s="12">
        <f>IF($N53="","",EDATE($N53,6))</f>
        <v/>
      </c>
      <c r="P53" s="3" t="n"/>
    </row>
    <row r="54" ht="30" customHeight="1">
      <c r="A54" s="2" t="n"/>
      <c r="B54" s="3" t="n"/>
      <c r="C54" s="2" t="n"/>
      <c r="D54" s="3" t="n"/>
      <c r="E54" s="3" t="n"/>
      <c r="F54" s="4" t="n"/>
      <c r="G54" s="39" t="n"/>
      <c r="H54" s="6">
        <f>IF($F54="","",IF($G54=10%,$F54*$G54,0))</f>
        <v/>
      </c>
      <c r="I54" s="4" t="n"/>
      <c r="J54" s="6">
        <f>IF(OR($F54="",$H54="",$I54=""),"",$I54-$F54-$H54)</f>
        <v/>
      </c>
      <c r="K54" s="40">
        <f>IF(OR($I54="",$I54=0,$J54=""),"",$J54/$I54)</f>
        <v/>
      </c>
      <c r="L54" s="2" t="n"/>
      <c r="M54" s="2" t="n"/>
      <c r="N54" s="8" t="n"/>
      <c r="O54" s="9">
        <f>IF($N54="","",EDATE($N54,6))</f>
        <v/>
      </c>
      <c r="P54" s="3" t="n"/>
    </row>
    <row r="55" ht="30" customHeight="1">
      <c r="A55" s="2" t="n"/>
      <c r="B55" s="3" t="n"/>
      <c r="C55" s="2" t="n"/>
      <c r="D55" s="3" t="n"/>
      <c r="E55" s="3" t="n"/>
      <c r="F55" s="4" t="n"/>
      <c r="G55" s="39" t="n"/>
      <c r="H55" s="10">
        <f>IF($F55="","",IF($G55=10%,$F55*$G55,0))</f>
        <v/>
      </c>
      <c r="I55" s="4" t="n"/>
      <c r="J55" s="10">
        <f>IF(OR($F55="",$H55="",$I55=""),"",$I55-$F55-$H55)</f>
        <v/>
      </c>
      <c r="K55" s="41">
        <f>IF(OR($I55="",$I55=0,$J55=""),"",$J55/$I55)</f>
        <v/>
      </c>
      <c r="L55" s="2" t="n"/>
      <c r="M55" s="2" t="n"/>
      <c r="N55" s="8" t="n"/>
      <c r="O55" s="12">
        <f>IF($N55="","",EDATE($N55,6))</f>
        <v/>
      </c>
      <c r="P55" s="3" t="n"/>
    </row>
    <row r="56" ht="30" customHeight="1">
      <c r="A56" s="2" t="n"/>
      <c r="B56" s="3" t="n"/>
      <c r="C56" s="2" t="n"/>
      <c r="D56" s="3" t="n"/>
      <c r="E56" s="3" t="n"/>
      <c r="F56" s="4" t="n"/>
      <c r="G56" s="39" t="n"/>
      <c r="H56" s="6">
        <f>IF($F56="","",IF($G56=10%,$F56*$G56,0))</f>
        <v/>
      </c>
      <c r="I56" s="4" t="n"/>
      <c r="J56" s="6">
        <f>IF(OR($F56="",$H56="",$I56=""),"",$I56-$F56-$H56)</f>
        <v/>
      </c>
      <c r="K56" s="40">
        <f>IF(OR($I56="",$I56=0,$J56=""),"",$J56/$I56)</f>
        <v/>
      </c>
      <c r="L56" s="2" t="n"/>
      <c r="M56" s="2" t="n"/>
      <c r="N56" s="8" t="n"/>
      <c r="O56" s="9">
        <f>IF($N56="","",EDATE($N56,6))</f>
        <v/>
      </c>
      <c r="P56" s="3" t="n"/>
    </row>
    <row r="57" ht="30" customHeight="1">
      <c r="A57" s="2" t="n"/>
      <c r="B57" s="3" t="n"/>
      <c r="C57" s="2" t="n"/>
      <c r="D57" s="3" t="n"/>
      <c r="E57" s="3" t="n"/>
      <c r="F57" s="4" t="n"/>
      <c r="G57" s="39" t="n"/>
      <c r="H57" s="10">
        <f>IF($F57="","",IF($G57=10%,$F57*$G57,0))</f>
        <v/>
      </c>
      <c r="I57" s="4" t="n"/>
      <c r="J57" s="10">
        <f>IF(OR($F57="",$H57="",$I57=""),"",$I57-$F57-$H57)</f>
        <v/>
      </c>
      <c r="K57" s="41">
        <f>IF(OR($I57="",$I57=0,$J57=""),"",$J57/$I57)</f>
        <v/>
      </c>
      <c r="L57" s="2" t="n"/>
      <c r="M57" s="2" t="n"/>
      <c r="N57" s="8" t="n"/>
      <c r="O57" s="12">
        <f>IF($N57="","",EDATE($N57,6))</f>
        <v/>
      </c>
      <c r="P57" s="3" t="n"/>
    </row>
    <row r="58" ht="30" customHeight="1">
      <c r="A58" s="2" t="n"/>
      <c r="B58" s="3" t="n"/>
      <c r="C58" s="2" t="n"/>
      <c r="D58" s="3" t="n"/>
      <c r="E58" s="3" t="n"/>
      <c r="F58" s="4" t="n"/>
      <c r="G58" s="39" t="n"/>
      <c r="H58" s="6">
        <f>IF($F58="","",IF($G58=10%,$F58*$G58,0))</f>
        <v/>
      </c>
      <c r="I58" s="4" t="n"/>
      <c r="J58" s="6">
        <f>IF(OR($F58="",$H58="",$I58=""),"",$I58-$F58-$H58)</f>
        <v/>
      </c>
      <c r="K58" s="40">
        <f>IF(OR($I58="",$I58=0,$J58=""),"",$J58/$I58)</f>
        <v/>
      </c>
      <c r="L58" s="2" t="n"/>
      <c r="M58" s="2" t="n"/>
      <c r="N58" s="8" t="n"/>
      <c r="O58" s="9">
        <f>IF($N58="","",EDATE($N58,6))</f>
        <v/>
      </c>
      <c r="P58" s="3" t="n"/>
    </row>
    <row r="59" ht="30" customHeight="1">
      <c r="A59" s="2" t="n"/>
      <c r="B59" s="3" t="n"/>
      <c r="C59" s="2" t="n"/>
      <c r="D59" s="3" t="n"/>
      <c r="E59" s="3" t="n"/>
      <c r="F59" s="4" t="n"/>
      <c r="G59" s="39" t="n"/>
      <c r="H59" s="10">
        <f>IF($F59="","",IF($G59=10%,$F59*$G59,0))</f>
        <v/>
      </c>
      <c r="I59" s="4" t="n"/>
      <c r="J59" s="10">
        <f>IF(OR($F59="",$H59="",$I59=""),"",$I59-$F59-$H59)</f>
        <v/>
      </c>
      <c r="K59" s="41">
        <f>IF(OR($I59="",$I59=0,$J59=""),"",$J59/$I59)</f>
        <v/>
      </c>
      <c r="L59" s="2" t="n"/>
      <c r="M59" s="2" t="n"/>
      <c r="N59" s="8" t="n"/>
      <c r="O59" s="12">
        <f>IF($N59="","",EDATE($N59,6))</f>
        <v/>
      </c>
      <c r="P59" s="3" t="n"/>
    </row>
    <row r="60" ht="30" customHeight="1">
      <c r="A60" s="2" t="n"/>
      <c r="B60" s="3" t="n"/>
      <c r="C60" s="2" t="n"/>
      <c r="D60" s="3" t="n"/>
      <c r="E60" s="3" t="n"/>
      <c r="F60" s="4" t="n"/>
      <c r="G60" s="39" t="n"/>
      <c r="H60" s="6">
        <f>IF($F60="","",IF($G60=10%,$F60*$G60,0))</f>
        <v/>
      </c>
      <c r="I60" s="4" t="n"/>
      <c r="J60" s="6">
        <f>IF(OR($F60="",$H60="",$I60=""),"",$I60-$F60-$H60)</f>
        <v/>
      </c>
      <c r="K60" s="40">
        <f>IF(OR($I60="",$I60=0,$J60=""),"",$J60/$I60)</f>
        <v/>
      </c>
      <c r="L60" s="2" t="n"/>
      <c r="M60" s="2" t="n"/>
      <c r="N60" s="8" t="n"/>
      <c r="O60" s="9">
        <f>IF($N60="","",EDATE($N60,6))</f>
        <v/>
      </c>
      <c r="P60" s="3" t="n"/>
    </row>
    <row r="61" ht="30" customHeight="1">
      <c r="A61" s="2" t="n"/>
      <c r="B61" s="3" t="n"/>
      <c r="C61" s="2" t="n"/>
      <c r="D61" s="3" t="n"/>
      <c r="E61" s="3" t="n"/>
      <c r="F61" s="4" t="n"/>
      <c r="G61" s="39" t="n"/>
      <c r="H61" s="10">
        <f>IF($F61="","",IF($G61=10%,$F61*$G61,0))</f>
        <v/>
      </c>
      <c r="I61" s="4" t="n"/>
      <c r="J61" s="10">
        <f>IF(OR($F61="",$H61="",$I61=""),"",$I61-$F61-$H61)</f>
        <v/>
      </c>
      <c r="K61" s="41">
        <f>IF(OR($I61="",$I61=0,$J61=""),"",$J61/$I61)</f>
        <v/>
      </c>
      <c r="L61" s="2" t="n"/>
      <c r="M61" s="2" t="n"/>
      <c r="N61" s="8" t="n"/>
      <c r="O61" s="12">
        <f>IF($N61="","",EDATE($N61,6))</f>
        <v/>
      </c>
      <c r="P61" s="3" t="n"/>
    </row>
    <row r="62" ht="30" customHeight="1">
      <c r="A62" s="2" t="n"/>
      <c r="B62" s="3" t="n"/>
      <c r="C62" s="2" t="n"/>
      <c r="D62" s="3" t="n"/>
      <c r="E62" s="3" t="n"/>
      <c r="F62" s="4" t="n"/>
      <c r="G62" s="39" t="n"/>
      <c r="H62" s="6">
        <f>IF($F62="","",IF($G62=10%,$F62*$G62,0))</f>
        <v/>
      </c>
      <c r="I62" s="4" t="n"/>
      <c r="J62" s="6">
        <f>IF(OR($F62="",$H62="",$I62=""),"",$I62-$F62-$H62)</f>
        <v/>
      </c>
      <c r="K62" s="40">
        <f>IF(OR($I62="",$I62=0,$J62=""),"",$J62/$I62)</f>
        <v/>
      </c>
      <c r="L62" s="2" t="n"/>
      <c r="M62" s="2" t="n"/>
      <c r="N62" s="8" t="n"/>
      <c r="O62" s="9">
        <f>IF($N62="","",EDATE($N62,6))</f>
        <v/>
      </c>
      <c r="P62" s="3" t="n"/>
    </row>
    <row r="63" ht="30" customHeight="1">
      <c r="A63" s="2" t="n"/>
      <c r="B63" s="3" t="n"/>
      <c r="C63" s="2" t="n"/>
      <c r="D63" s="3" t="n"/>
      <c r="E63" s="3" t="n"/>
      <c r="F63" s="4" t="n"/>
      <c r="G63" s="39" t="n"/>
      <c r="H63" s="10">
        <f>IF($F63="","",IF($G63=10%,$F63*$G63,0))</f>
        <v/>
      </c>
      <c r="I63" s="4" t="n"/>
      <c r="J63" s="10">
        <f>IF(OR($F63="",$H63="",$I63=""),"",$I63-$F63-$H63)</f>
        <v/>
      </c>
      <c r="K63" s="41">
        <f>IF(OR($I63="",$I63=0,$J63=""),"",$J63/$I63)</f>
        <v/>
      </c>
      <c r="L63" s="2" t="n"/>
      <c r="M63" s="2" t="n"/>
      <c r="N63" s="8" t="n"/>
      <c r="O63" s="12">
        <f>IF($N63="","",EDATE($N63,6))</f>
        <v/>
      </c>
      <c r="P63" s="3" t="n"/>
    </row>
    <row r="64" ht="30" customHeight="1">
      <c r="A64" s="2" t="n"/>
      <c r="B64" s="3" t="n"/>
      <c r="C64" s="2" t="n"/>
      <c r="D64" s="3" t="n"/>
      <c r="E64" s="3" t="n"/>
      <c r="F64" s="4" t="n"/>
      <c r="G64" s="39" t="n"/>
      <c r="H64" s="6">
        <f>IF($F64="","",IF($G64=10%,$F64*$G64,0))</f>
        <v/>
      </c>
      <c r="I64" s="4" t="n"/>
      <c r="J64" s="6">
        <f>IF(OR($F64="",$H64="",$I64=""),"",$I64-$F64-$H64)</f>
        <v/>
      </c>
      <c r="K64" s="40">
        <f>IF(OR($I64="",$I64=0,$J64=""),"",$J64/$I64)</f>
        <v/>
      </c>
      <c r="L64" s="2" t="n"/>
      <c r="M64" s="2" t="n"/>
      <c r="N64" s="8" t="n"/>
      <c r="O64" s="9">
        <f>IF($N64="","",EDATE($N64,6))</f>
        <v/>
      </c>
      <c r="P64" s="3" t="n"/>
    </row>
    <row r="65" ht="30" customHeight="1">
      <c r="A65" s="2" t="n"/>
      <c r="B65" s="3" t="n"/>
      <c r="C65" s="2" t="n"/>
      <c r="D65" s="3" t="n"/>
      <c r="E65" s="3" t="n"/>
      <c r="F65" s="4" t="n"/>
      <c r="G65" s="39" t="n"/>
      <c r="H65" s="10">
        <f>IF($F65="","",IF($G65=10%,$F65*$G65,0))</f>
        <v/>
      </c>
      <c r="I65" s="4" t="n"/>
      <c r="J65" s="10">
        <f>IF(OR($F65="",$H65="",$I65=""),"",$I65-$F65-$H65)</f>
        <v/>
      </c>
      <c r="K65" s="41">
        <f>IF(OR($I65="",$I65=0,$J65=""),"",$J65/$I65)</f>
        <v/>
      </c>
      <c r="L65" s="2" t="n"/>
      <c r="M65" s="2" t="n"/>
      <c r="N65" s="8" t="n"/>
      <c r="O65" s="12">
        <f>IF($N65="","",EDATE($N65,6))</f>
        <v/>
      </c>
      <c r="P65" s="3" t="n"/>
    </row>
    <row r="66" ht="30" customHeight="1">
      <c r="A66" s="2" t="n"/>
      <c r="B66" s="3" t="n"/>
      <c r="C66" s="2" t="n"/>
      <c r="D66" s="3" t="n"/>
      <c r="E66" s="3" t="n"/>
      <c r="F66" s="4" t="n"/>
      <c r="G66" s="39" t="n"/>
      <c r="H66" s="6">
        <f>IF($F66="","",IF($G66=10%,$F66*$G66,0))</f>
        <v/>
      </c>
      <c r="I66" s="4" t="n"/>
      <c r="J66" s="6">
        <f>IF(OR($F66="",$H66="",$I66=""),"",$I66-$F66-$H66)</f>
        <v/>
      </c>
      <c r="K66" s="40">
        <f>IF(OR($I66="",$I66=0,$J66=""),"",$J66/$I66)</f>
        <v/>
      </c>
      <c r="L66" s="2" t="n"/>
      <c r="M66" s="2" t="n"/>
      <c r="N66" s="8" t="n"/>
      <c r="O66" s="9">
        <f>IF($N66="","",EDATE($N66,6))</f>
        <v/>
      </c>
      <c r="P66" s="3" t="n"/>
    </row>
    <row r="67" ht="30" customHeight="1">
      <c r="A67" s="2" t="n"/>
      <c r="B67" s="3" t="n"/>
      <c r="C67" s="2" t="n"/>
      <c r="D67" s="3" t="n"/>
      <c r="E67" s="3" t="n"/>
      <c r="F67" s="4" t="n"/>
      <c r="G67" s="39" t="n"/>
      <c r="H67" s="10">
        <f>IF($F67="","",IF($G67=10%,$F67*$G67,0))</f>
        <v/>
      </c>
      <c r="I67" s="4" t="n"/>
      <c r="J67" s="10">
        <f>IF(OR($F67="",$H67="",$I67=""),"",$I67-$F67-$H67)</f>
        <v/>
      </c>
      <c r="K67" s="41">
        <f>IF(OR($I67="",$I67=0,$J67=""),"",$J67/$I67)</f>
        <v/>
      </c>
      <c r="L67" s="2" t="n"/>
      <c r="M67" s="2" t="n"/>
      <c r="N67" s="8" t="n"/>
      <c r="O67" s="12">
        <f>IF($N67="","",EDATE($N67,6))</f>
        <v/>
      </c>
      <c r="P67" s="3" t="n"/>
    </row>
    <row r="68" ht="30" customHeight="1">
      <c r="A68" s="2" t="n"/>
      <c r="B68" s="3" t="n"/>
      <c r="C68" s="2" t="n"/>
      <c r="D68" s="3" t="n"/>
      <c r="E68" s="3" t="n"/>
      <c r="F68" s="4" t="n"/>
      <c r="G68" s="39" t="n"/>
      <c r="H68" s="6">
        <f>IF($F68="","",IF($G68=10%,$F68*$G68,0))</f>
        <v/>
      </c>
      <c r="I68" s="4" t="n"/>
      <c r="J68" s="6">
        <f>IF(OR($F68="",$H68="",$I68=""),"",$I68-$F68-$H68)</f>
        <v/>
      </c>
      <c r="K68" s="40">
        <f>IF(OR($I68="",$I68=0,$J68=""),"",$J68/$I68)</f>
        <v/>
      </c>
      <c r="L68" s="2" t="n"/>
      <c r="M68" s="2" t="n"/>
      <c r="N68" s="8" t="n"/>
      <c r="O68" s="9">
        <f>IF($N68="","",EDATE($N68,6))</f>
        <v/>
      </c>
      <c r="P68" s="3" t="n"/>
    </row>
    <row r="69" ht="30" customHeight="1">
      <c r="A69" s="2" t="n"/>
      <c r="B69" s="3" t="n"/>
      <c r="C69" s="2" t="n"/>
      <c r="D69" s="3" t="n"/>
      <c r="E69" s="3" t="n"/>
      <c r="F69" s="4" t="n"/>
      <c r="G69" s="39" t="n"/>
      <c r="H69" s="10">
        <f>IF($F69="","",IF($G69=10%,$F69*$G69,0))</f>
        <v/>
      </c>
      <c r="I69" s="4" t="n"/>
      <c r="J69" s="10">
        <f>IF(OR($F69="",$H69="",$I69=""),"",$I69-$F69-$H69)</f>
        <v/>
      </c>
      <c r="K69" s="41">
        <f>IF(OR($I69="",$I69=0,$J69=""),"",$J69/$I69)</f>
        <v/>
      </c>
      <c r="L69" s="2" t="n"/>
      <c r="M69" s="2" t="n"/>
      <c r="N69" s="8" t="n"/>
      <c r="O69" s="12">
        <f>IF($N69="","",EDATE($N69,6))</f>
        <v/>
      </c>
      <c r="P69" s="3" t="n"/>
    </row>
    <row r="70" ht="30" customHeight="1">
      <c r="A70" s="2" t="n"/>
      <c r="B70" s="3" t="n"/>
      <c r="C70" s="2" t="n"/>
      <c r="D70" s="3" t="n"/>
      <c r="E70" s="3" t="n"/>
      <c r="F70" s="4" t="n"/>
      <c r="G70" s="39" t="n"/>
      <c r="H70" s="6">
        <f>IF($F70="","",IF($G70=10%,$F70*$G70,0))</f>
        <v/>
      </c>
      <c r="I70" s="4" t="n"/>
      <c r="J70" s="6">
        <f>IF(OR($F70="",$H70="",$I70=""),"",$I70-$F70-$H70)</f>
        <v/>
      </c>
      <c r="K70" s="40">
        <f>IF(OR($I70="",$I70=0,$J70=""),"",$J70/$I70)</f>
        <v/>
      </c>
      <c r="L70" s="2" t="n"/>
      <c r="M70" s="2" t="n"/>
      <c r="N70" s="8" t="n"/>
      <c r="O70" s="9">
        <f>IF($N70="","",EDATE($N70,6))</f>
        <v/>
      </c>
      <c r="P70" s="3" t="n"/>
    </row>
    <row r="71" ht="30" customHeight="1">
      <c r="A71" s="2" t="n"/>
      <c r="B71" s="3" t="n"/>
      <c r="C71" s="2" t="n"/>
      <c r="D71" s="3" t="n"/>
      <c r="E71" s="3" t="n"/>
      <c r="F71" s="4" t="n"/>
      <c r="G71" s="39" t="n"/>
      <c r="H71" s="10">
        <f>IF($F71="","",IF($G71=10%,$F71*$G71,0))</f>
        <v/>
      </c>
      <c r="I71" s="4" t="n"/>
      <c r="J71" s="10">
        <f>IF(OR($F71="",$H71="",$I71=""),"",$I71-$F71-$H71)</f>
        <v/>
      </c>
      <c r="K71" s="41">
        <f>IF(OR($I71="",$I71=0,$J71=""),"",$J71/$I71)</f>
        <v/>
      </c>
      <c r="L71" s="2" t="n"/>
      <c r="M71" s="2" t="n"/>
      <c r="N71" s="8" t="n"/>
      <c r="O71" s="12">
        <f>IF($N71="","",EDATE($N71,6))</f>
        <v/>
      </c>
      <c r="P71" s="3" t="n"/>
    </row>
    <row r="72" ht="30" customHeight="1">
      <c r="A72" s="2" t="n"/>
      <c r="B72" s="3" t="n"/>
      <c r="C72" s="2" t="n"/>
      <c r="D72" s="3" t="n"/>
      <c r="E72" s="3" t="n"/>
      <c r="F72" s="4" t="n"/>
      <c r="G72" s="39" t="n"/>
      <c r="H72" s="6">
        <f>IF($F72="","",IF($G72=10%,$F72*$G72,0))</f>
        <v/>
      </c>
      <c r="I72" s="4" t="n"/>
      <c r="J72" s="6">
        <f>IF(OR($F72="",$H72="",$I72=""),"",$I72-$F72-$H72)</f>
        <v/>
      </c>
      <c r="K72" s="40">
        <f>IF(OR($I72="",$I72=0,$J72=""),"",$J72/$I72)</f>
        <v/>
      </c>
      <c r="L72" s="2" t="n"/>
      <c r="M72" s="2" t="n"/>
      <c r="N72" s="8" t="n"/>
      <c r="O72" s="9">
        <f>IF($N72="","",EDATE($N72,6))</f>
        <v/>
      </c>
      <c r="P72" s="3" t="n"/>
    </row>
    <row r="73" ht="30" customHeight="1">
      <c r="A73" s="2" t="n"/>
      <c r="B73" s="3" t="n"/>
      <c r="C73" s="2" t="n"/>
      <c r="D73" s="3" t="n"/>
      <c r="E73" s="3" t="n"/>
      <c r="F73" s="4" t="n"/>
      <c r="G73" s="39" t="n"/>
      <c r="H73" s="10">
        <f>IF($F73="","",IF($G73=10%,$F73*$G73,0))</f>
        <v/>
      </c>
      <c r="I73" s="4" t="n"/>
      <c r="J73" s="10">
        <f>IF(OR($F73="",$H73="",$I73=""),"",$I73-$F73-$H73)</f>
        <v/>
      </c>
      <c r="K73" s="41">
        <f>IF(OR($I73="",$I73=0,$J73=""),"",$J73/$I73)</f>
        <v/>
      </c>
      <c r="L73" s="2" t="n"/>
      <c r="M73" s="2" t="n"/>
      <c r="N73" s="8" t="n"/>
      <c r="O73" s="12">
        <f>IF($N73="","",EDATE($N73,6))</f>
        <v/>
      </c>
      <c r="P73" s="3" t="n"/>
    </row>
    <row r="74" ht="30" customHeight="1">
      <c r="A74" s="2" t="n"/>
      <c r="B74" s="3" t="n"/>
      <c r="C74" s="2" t="n"/>
      <c r="D74" s="3" t="n"/>
      <c r="E74" s="3" t="n"/>
      <c r="F74" s="4" t="n"/>
      <c r="G74" s="39" t="n"/>
      <c r="H74" s="6">
        <f>IF($F74="","",IF($G74=10%,$F74*$G74,0))</f>
        <v/>
      </c>
      <c r="I74" s="4" t="n"/>
      <c r="J74" s="6">
        <f>IF(OR($F74="",$H74="",$I74=""),"",$I74-$F74-$H74)</f>
        <v/>
      </c>
      <c r="K74" s="40">
        <f>IF(OR($I74="",$I74=0,$J74=""),"",$J74/$I74)</f>
        <v/>
      </c>
      <c r="L74" s="2" t="n"/>
      <c r="M74" s="2" t="n"/>
      <c r="N74" s="8" t="n"/>
      <c r="O74" s="9">
        <f>IF($N74="","",EDATE($N74,6))</f>
        <v/>
      </c>
      <c r="P74" s="3" t="n"/>
    </row>
    <row r="75" ht="30" customHeight="1">
      <c r="A75" s="2" t="n"/>
      <c r="B75" s="3" t="n"/>
      <c r="C75" s="2" t="n"/>
      <c r="D75" s="3" t="n"/>
      <c r="E75" s="3" t="n"/>
      <c r="F75" s="4" t="n"/>
      <c r="G75" s="39" t="n"/>
      <c r="H75" s="10">
        <f>IF($F75="","",IF($G75=10%,$F75*$G75,0))</f>
        <v/>
      </c>
      <c r="I75" s="4" t="n"/>
      <c r="J75" s="10">
        <f>IF(OR($F75="",$H75="",$I75=""),"",$I75-$F75-$H75)</f>
        <v/>
      </c>
      <c r="K75" s="41">
        <f>IF(OR($I75="",$I75=0,$J75=""),"",$J75/$I75)</f>
        <v/>
      </c>
      <c r="L75" s="2" t="n"/>
      <c r="M75" s="2" t="n"/>
      <c r="N75" s="8" t="n"/>
      <c r="O75" s="12">
        <f>IF($N75="","",EDATE($N75,6))</f>
        <v/>
      </c>
      <c r="P75" s="3" t="n"/>
    </row>
    <row r="76" ht="30" customHeight="1">
      <c r="A76" s="2" t="n"/>
      <c r="B76" s="3" t="n"/>
      <c r="C76" s="2" t="n"/>
      <c r="D76" s="3" t="n"/>
      <c r="E76" s="3" t="n"/>
      <c r="F76" s="4" t="n"/>
      <c r="G76" s="39" t="n"/>
      <c r="H76" s="6">
        <f>IF($F76="","",IF($G76=10%,$F76*$G76,0))</f>
        <v/>
      </c>
      <c r="I76" s="4" t="n"/>
      <c r="J76" s="6">
        <f>IF(OR($F76="",$H76="",$I76=""),"",$I76-$F76-$H76)</f>
        <v/>
      </c>
      <c r="K76" s="40">
        <f>IF(OR($I76="",$I76=0,$J76=""),"",$J76/$I76)</f>
        <v/>
      </c>
      <c r="L76" s="2" t="n"/>
      <c r="M76" s="2" t="n"/>
      <c r="N76" s="8" t="n"/>
      <c r="O76" s="9">
        <f>IF($N76="","",EDATE($N76,6))</f>
        <v/>
      </c>
      <c r="P76" s="3" t="n"/>
    </row>
    <row r="77" ht="30" customHeight="1">
      <c r="A77" s="2" t="n"/>
      <c r="B77" s="3" t="n"/>
      <c r="C77" s="2" t="n"/>
      <c r="D77" s="3" t="n"/>
      <c r="E77" s="3" t="n"/>
      <c r="F77" s="4" t="n"/>
      <c r="G77" s="39" t="n"/>
      <c r="H77" s="10">
        <f>IF($F77="","",IF($G77=10%,$F77*$G77,0))</f>
        <v/>
      </c>
      <c r="I77" s="4" t="n"/>
      <c r="J77" s="10">
        <f>IF(OR($F77="",$H77="",$I77=""),"",$I77-$F77-$H77)</f>
        <v/>
      </c>
      <c r="K77" s="41">
        <f>IF(OR($I77="",$I77=0,$J77=""),"",$J77/$I77)</f>
        <v/>
      </c>
      <c r="L77" s="2" t="n"/>
      <c r="M77" s="2" t="n"/>
      <c r="N77" s="8" t="n"/>
      <c r="O77" s="12">
        <f>IF($N77="","",EDATE($N77,6))</f>
        <v/>
      </c>
      <c r="P77" s="3" t="n"/>
    </row>
    <row r="78" ht="30" customHeight="1">
      <c r="A78" s="2" t="n"/>
      <c r="B78" s="3" t="n"/>
      <c r="C78" s="2" t="n"/>
      <c r="D78" s="3" t="n"/>
      <c r="E78" s="3" t="n"/>
      <c r="F78" s="4" t="n"/>
      <c r="G78" s="39" t="n"/>
      <c r="H78" s="6">
        <f>IF($F78="","",IF($G78=10%,$F78*$G78,0))</f>
        <v/>
      </c>
      <c r="I78" s="4" t="n"/>
      <c r="J78" s="6">
        <f>IF(OR($F78="",$H78="",$I78=""),"",$I78-$F78-$H78)</f>
        <v/>
      </c>
      <c r="K78" s="40">
        <f>IF(OR($I78="",$I78=0,$J78=""),"",$J78/$I78)</f>
        <v/>
      </c>
      <c r="L78" s="2" t="n"/>
      <c r="M78" s="2" t="n"/>
      <c r="N78" s="8" t="n"/>
      <c r="O78" s="9">
        <f>IF($N78="","",EDATE($N78,6))</f>
        <v/>
      </c>
      <c r="P78" s="3" t="n"/>
    </row>
    <row r="79" ht="30" customHeight="1">
      <c r="A79" s="2" t="n"/>
      <c r="B79" s="3" t="n"/>
      <c r="C79" s="2" t="n"/>
      <c r="D79" s="3" t="n"/>
      <c r="E79" s="3" t="n"/>
      <c r="F79" s="4" t="n"/>
      <c r="G79" s="39" t="n"/>
      <c r="H79" s="10">
        <f>IF($F79="","",IF($G79=10%,$F79*$G79,0))</f>
        <v/>
      </c>
      <c r="I79" s="4" t="n"/>
      <c r="J79" s="10">
        <f>IF(OR($F79="",$H79="",$I79=""),"",$I79-$F79-$H79)</f>
        <v/>
      </c>
      <c r="K79" s="41">
        <f>IF(OR($I79="",$I79=0,$J79=""),"",$J79/$I79)</f>
        <v/>
      </c>
      <c r="L79" s="2" t="n"/>
      <c r="M79" s="2" t="n"/>
      <c r="N79" s="8" t="n"/>
      <c r="O79" s="12">
        <f>IF($N79="","",EDATE($N79,6))</f>
        <v/>
      </c>
      <c r="P79" s="3" t="n"/>
    </row>
    <row r="80" ht="30" customHeight="1">
      <c r="A80" s="2" t="n"/>
      <c r="B80" s="3" t="n"/>
      <c r="C80" s="2" t="n"/>
      <c r="D80" s="3" t="n"/>
      <c r="E80" s="3" t="n"/>
      <c r="F80" s="4" t="n"/>
      <c r="G80" s="39" t="n"/>
      <c r="H80" s="6">
        <f>IF($F80="","",IF($G80=10%,$F80*$G80,0))</f>
        <v/>
      </c>
      <c r="I80" s="4" t="n"/>
      <c r="J80" s="6">
        <f>IF(OR($F80="",$H80="",$I80=""),"",$I80-$F80-$H80)</f>
        <v/>
      </c>
      <c r="K80" s="40">
        <f>IF(OR($I80="",$I80=0,$J80=""),"",$J80/$I80)</f>
        <v/>
      </c>
      <c r="L80" s="2" t="n"/>
      <c r="M80" s="2" t="n"/>
      <c r="N80" s="8" t="n"/>
      <c r="O80" s="9">
        <f>IF($N80="","",EDATE($N80,6))</f>
        <v/>
      </c>
      <c r="P80" s="3" t="n"/>
    </row>
    <row r="81" ht="30" customHeight="1">
      <c r="A81" s="2" t="n"/>
      <c r="B81" s="3" t="n"/>
      <c r="C81" s="2" t="n"/>
      <c r="D81" s="3" t="n"/>
      <c r="E81" s="3" t="n"/>
      <c r="F81" s="4" t="n"/>
      <c r="G81" s="39" t="n"/>
      <c r="H81" s="10">
        <f>IF($F81="","",IF($G81=10%,$F81*$G81,0))</f>
        <v/>
      </c>
      <c r="I81" s="4" t="n"/>
      <c r="J81" s="10">
        <f>IF(OR($F81="",$H81="",$I81=""),"",$I81-$F81-$H81)</f>
        <v/>
      </c>
      <c r="K81" s="41">
        <f>IF(OR($I81="",$I81=0,$J81=""),"",$J81/$I81)</f>
        <v/>
      </c>
      <c r="L81" s="2" t="n"/>
      <c r="M81" s="2" t="n"/>
      <c r="N81" s="8" t="n"/>
      <c r="O81" s="12">
        <f>IF($N81="","",EDATE($N81,6))</f>
        <v/>
      </c>
      <c r="P81" s="3" t="n"/>
    </row>
    <row r="82" ht="30" customHeight="1">
      <c r="A82" s="2" t="n"/>
      <c r="B82" s="3" t="n"/>
      <c r="C82" s="2" t="n"/>
      <c r="D82" s="3" t="n"/>
      <c r="E82" s="3" t="n"/>
      <c r="F82" s="4" t="n"/>
      <c r="G82" s="39" t="n"/>
      <c r="H82" s="6">
        <f>IF($F82="","",IF($G82=10%,$F82*$G82,0))</f>
        <v/>
      </c>
      <c r="I82" s="4" t="n"/>
      <c r="J82" s="6">
        <f>IF(OR($F82="",$H82="",$I82=""),"",$I82-$F82-$H82)</f>
        <v/>
      </c>
      <c r="K82" s="40">
        <f>IF(OR($I82="",$I82=0,$J82=""),"",$J82/$I82)</f>
        <v/>
      </c>
      <c r="L82" s="2" t="n"/>
      <c r="M82" s="2" t="n"/>
      <c r="N82" s="8" t="n"/>
      <c r="O82" s="9">
        <f>IF($N82="","",EDATE($N82,6))</f>
        <v/>
      </c>
      <c r="P82" s="3" t="n"/>
    </row>
    <row r="83" ht="30" customHeight="1">
      <c r="A83" s="2" t="n"/>
      <c r="B83" s="3" t="n"/>
      <c r="C83" s="2" t="n"/>
      <c r="D83" s="3" t="n"/>
      <c r="E83" s="3" t="n"/>
      <c r="F83" s="4" t="n"/>
      <c r="G83" s="39" t="n"/>
      <c r="H83" s="10">
        <f>IF($F83="","",IF($G83=10%,$F83*$G83,0))</f>
        <v/>
      </c>
      <c r="I83" s="4" t="n"/>
      <c r="J83" s="10">
        <f>IF(OR($F83="",$H83="",$I83=""),"",$I83-$F83-$H83)</f>
        <v/>
      </c>
      <c r="K83" s="41">
        <f>IF(OR($I83="",$I83=0,$J83=""),"",$J83/$I83)</f>
        <v/>
      </c>
      <c r="L83" s="2" t="n"/>
      <c r="M83" s="2" t="n"/>
      <c r="N83" s="8" t="n"/>
      <c r="O83" s="12">
        <f>IF($N83="","",EDATE($N83,6))</f>
        <v/>
      </c>
      <c r="P83" s="3" t="n"/>
    </row>
    <row r="84" ht="30" customHeight="1">
      <c r="A84" s="2" t="n"/>
      <c r="B84" s="3" t="n"/>
      <c r="C84" s="2" t="n"/>
      <c r="D84" s="3" t="n"/>
      <c r="E84" s="3" t="n"/>
      <c r="F84" s="4" t="n"/>
      <c r="G84" s="39" t="n"/>
      <c r="H84" s="6">
        <f>IF($F84="","",IF($G84=10%,$F84*$G84,0))</f>
        <v/>
      </c>
      <c r="I84" s="4" t="n"/>
      <c r="J84" s="6">
        <f>IF(OR($F84="",$H84="",$I84=""),"",$I84-$F84-$H84)</f>
        <v/>
      </c>
      <c r="K84" s="40">
        <f>IF(OR($I84="",$I84=0,$J84=""),"",$J84/$I84)</f>
        <v/>
      </c>
      <c r="L84" s="2" t="n"/>
      <c r="M84" s="2" t="n"/>
      <c r="N84" s="8" t="n"/>
      <c r="O84" s="9">
        <f>IF($N84="","",EDATE($N84,6))</f>
        <v/>
      </c>
      <c r="P84" s="3" t="n"/>
    </row>
    <row r="85" ht="30" customHeight="1">
      <c r="A85" s="2" t="n"/>
      <c r="B85" s="3" t="n"/>
      <c r="C85" s="2" t="n"/>
      <c r="D85" s="3" t="n"/>
      <c r="E85" s="3" t="n"/>
      <c r="F85" s="4" t="n"/>
      <c r="G85" s="39" t="n"/>
      <c r="H85" s="10">
        <f>IF($F85="","",IF($G85=10%,$F85*$G85,0))</f>
        <v/>
      </c>
      <c r="I85" s="4" t="n"/>
      <c r="J85" s="10">
        <f>IF(OR($F85="",$H85="",$I85=""),"",$I85-$F85-$H85)</f>
        <v/>
      </c>
      <c r="K85" s="41">
        <f>IF(OR($I85="",$I85=0,$J85=""),"",$J85/$I85)</f>
        <v/>
      </c>
      <c r="L85" s="2" t="n"/>
      <c r="M85" s="2" t="n"/>
      <c r="N85" s="8" t="n"/>
      <c r="O85" s="12">
        <f>IF($N85="","",EDATE($N85,6))</f>
        <v/>
      </c>
      <c r="P85" s="3" t="n"/>
    </row>
    <row r="86" ht="30" customHeight="1">
      <c r="A86" s="2" t="n"/>
      <c r="B86" s="3" t="n"/>
      <c r="C86" s="2" t="n"/>
      <c r="D86" s="3" t="n"/>
      <c r="E86" s="3" t="n"/>
      <c r="F86" s="4" t="n"/>
      <c r="G86" s="39" t="n"/>
      <c r="H86" s="6">
        <f>IF($F86="","",IF($G86=10%,$F86*$G86,0))</f>
        <v/>
      </c>
      <c r="I86" s="4" t="n"/>
      <c r="J86" s="6">
        <f>IF(OR($F86="",$H86="",$I86=""),"",$I86-$F86-$H86)</f>
        <v/>
      </c>
      <c r="K86" s="40">
        <f>IF(OR($I86="",$I86=0,$J86=""),"",$J86/$I86)</f>
        <v/>
      </c>
      <c r="L86" s="2" t="n"/>
      <c r="M86" s="2" t="n"/>
      <c r="N86" s="8" t="n"/>
      <c r="O86" s="9">
        <f>IF($N86="","",EDATE($N86,6))</f>
        <v/>
      </c>
      <c r="P86" s="3" t="n"/>
    </row>
    <row r="87" ht="30" customHeight="1">
      <c r="A87" s="2" t="n"/>
      <c r="B87" s="3" t="n"/>
      <c r="C87" s="2" t="n"/>
      <c r="D87" s="3" t="n"/>
      <c r="E87" s="3" t="n"/>
      <c r="F87" s="4" t="n"/>
      <c r="G87" s="39" t="n"/>
      <c r="H87" s="10">
        <f>IF($F87="","",IF($G87=10%,$F87*$G87,0))</f>
        <v/>
      </c>
      <c r="I87" s="4" t="n"/>
      <c r="J87" s="10">
        <f>IF(OR($F87="",$H87="",$I87=""),"",$I87-$F87-$H87)</f>
        <v/>
      </c>
      <c r="K87" s="41">
        <f>IF(OR($I87="",$I87=0,$J87=""),"",$J87/$I87)</f>
        <v/>
      </c>
      <c r="L87" s="2" t="n"/>
      <c r="M87" s="2" t="n"/>
      <c r="N87" s="8" t="n"/>
      <c r="O87" s="12">
        <f>IF($N87="","",EDATE($N87,6))</f>
        <v/>
      </c>
      <c r="P87" s="3" t="n"/>
    </row>
    <row r="88" ht="30" customHeight="1">
      <c r="A88" s="2" t="n"/>
      <c r="B88" s="3" t="n"/>
      <c r="C88" s="2" t="n"/>
      <c r="D88" s="3" t="n"/>
      <c r="E88" s="3" t="n"/>
      <c r="F88" s="4" t="n"/>
      <c r="G88" s="39" t="n"/>
      <c r="H88" s="6">
        <f>IF($F88="","",IF($G88=10%,$F88*$G88,0))</f>
        <v/>
      </c>
      <c r="I88" s="4" t="n"/>
      <c r="J88" s="6">
        <f>IF(OR($F88="",$H88="",$I88=""),"",$I88-$F88-$H88)</f>
        <v/>
      </c>
      <c r="K88" s="40">
        <f>IF(OR($I88="",$I88=0,$J88=""),"",$J88/$I88)</f>
        <v/>
      </c>
      <c r="L88" s="2" t="n"/>
      <c r="M88" s="2" t="n"/>
      <c r="N88" s="8" t="n"/>
      <c r="O88" s="9">
        <f>IF($N88="","",EDATE($N88,6))</f>
        <v/>
      </c>
      <c r="P88" s="3" t="n"/>
    </row>
    <row r="89" ht="30" customHeight="1">
      <c r="A89" s="2" t="n"/>
      <c r="B89" s="3" t="n"/>
      <c r="C89" s="2" t="n"/>
      <c r="D89" s="3" t="n"/>
      <c r="E89" s="3" t="n"/>
      <c r="F89" s="4" t="n"/>
      <c r="G89" s="39" t="n"/>
      <c r="H89" s="10">
        <f>IF($F89="","",IF($G89=10%,$F89*$G89,0))</f>
        <v/>
      </c>
      <c r="I89" s="4" t="n"/>
      <c r="J89" s="10">
        <f>IF(OR($F89="",$H89="",$I89=""),"",$I89-$F89-$H89)</f>
        <v/>
      </c>
      <c r="K89" s="41">
        <f>IF(OR($I89="",$I89=0,$J89=""),"",$J89/$I89)</f>
        <v/>
      </c>
      <c r="L89" s="2" t="n"/>
      <c r="M89" s="2" t="n"/>
      <c r="N89" s="8" t="n"/>
      <c r="O89" s="12">
        <f>IF($N89="","",EDATE($N89,6))</f>
        <v/>
      </c>
      <c r="P89" s="3" t="n"/>
    </row>
    <row r="90" ht="30" customHeight="1">
      <c r="A90" s="2" t="n"/>
      <c r="B90" s="3" t="n"/>
      <c r="C90" s="2" t="n"/>
      <c r="D90" s="3" t="n"/>
      <c r="E90" s="3" t="n"/>
      <c r="F90" s="4" t="n"/>
      <c r="G90" s="39" t="n"/>
      <c r="H90" s="6">
        <f>IF($F90="","",IF($G90=10%,$F90*$G90,0))</f>
        <v/>
      </c>
      <c r="I90" s="4" t="n"/>
      <c r="J90" s="6">
        <f>IF(OR($F90="",$H90="",$I90=""),"",$I90-$F90-$H90)</f>
        <v/>
      </c>
      <c r="K90" s="40">
        <f>IF(OR($I90="",$I90=0,$J90=""),"",$J90/$I90)</f>
        <v/>
      </c>
      <c r="L90" s="2" t="n"/>
      <c r="M90" s="2" t="n"/>
      <c r="N90" s="8" t="n"/>
      <c r="O90" s="9">
        <f>IF($N90="","",EDATE($N90,6))</f>
        <v/>
      </c>
      <c r="P90" s="3" t="n"/>
    </row>
    <row r="91" ht="30" customHeight="1">
      <c r="A91" s="2" t="n"/>
      <c r="B91" s="3" t="n"/>
      <c r="C91" s="2" t="n"/>
      <c r="D91" s="3" t="n"/>
      <c r="E91" s="3" t="n"/>
      <c r="F91" s="4" t="n"/>
      <c r="G91" s="39" t="n"/>
      <c r="H91" s="10">
        <f>IF($F91="","",IF($G91=10%,$F91*$G91,0))</f>
        <v/>
      </c>
      <c r="I91" s="4" t="n"/>
      <c r="J91" s="10">
        <f>IF(OR($F91="",$H91="",$I91=""),"",$I91-$F91-$H91)</f>
        <v/>
      </c>
      <c r="K91" s="41">
        <f>IF(OR($I91="",$I91=0,$J91=""),"",$J91/$I91)</f>
        <v/>
      </c>
      <c r="L91" s="2" t="n"/>
      <c r="M91" s="2" t="n"/>
      <c r="N91" s="8" t="n"/>
      <c r="O91" s="12">
        <f>IF($N91="","",EDATE($N91,6))</f>
        <v/>
      </c>
      <c r="P91" s="3" t="n"/>
    </row>
    <row r="92" ht="30" customHeight="1">
      <c r="A92" s="2" t="n"/>
      <c r="B92" s="3" t="n"/>
      <c r="C92" s="2" t="n"/>
      <c r="D92" s="3" t="n"/>
      <c r="E92" s="3" t="n"/>
      <c r="F92" s="4" t="n"/>
      <c r="G92" s="39" t="n"/>
      <c r="H92" s="6">
        <f>IF($F92="","",IF($G92=10%,$F92*$G92,0))</f>
        <v/>
      </c>
      <c r="I92" s="4" t="n"/>
      <c r="J92" s="6">
        <f>IF(OR($F92="",$H92="",$I92=""),"",$I92-$F92-$H92)</f>
        <v/>
      </c>
      <c r="K92" s="40">
        <f>IF(OR($I92="",$I92=0,$J92=""),"",$J92/$I92)</f>
        <v/>
      </c>
      <c r="L92" s="2" t="n"/>
      <c r="M92" s="2" t="n"/>
      <c r="N92" s="8" t="n"/>
      <c r="O92" s="9">
        <f>IF($N92="","",EDATE($N92,6))</f>
        <v/>
      </c>
      <c r="P92" s="3" t="n"/>
    </row>
    <row r="93" ht="30" customHeight="1">
      <c r="A93" s="2" t="n"/>
      <c r="B93" s="3" t="n"/>
      <c r="C93" s="2" t="n"/>
      <c r="D93" s="3" t="n"/>
      <c r="E93" s="3" t="n"/>
      <c r="F93" s="4" t="n"/>
      <c r="G93" s="39" t="n"/>
      <c r="H93" s="10">
        <f>IF($F93="","",IF($G93=10%,$F93*$G93,0))</f>
        <v/>
      </c>
      <c r="I93" s="4" t="n"/>
      <c r="J93" s="10">
        <f>IF(OR($F93="",$H93="",$I93=""),"",$I93-$F93-$H93)</f>
        <v/>
      </c>
      <c r="K93" s="41">
        <f>IF(OR($I93="",$I93=0,$J93=""),"",$J93/$I93)</f>
        <v/>
      </c>
      <c r="L93" s="2" t="n"/>
      <c r="M93" s="2" t="n"/>
      <c r="N93" s="8" t="n"/>
      <c r="O93" s="12">
        <f>IF($N93="","",EDATE($N93,6))</f>
        <v/>
      </c>
      <c r="P93" s="3" t="n"/>
    </row>
    <row r="94" ht="30" customHeight="1">
      <c r="A94" s="2" t="n"/>
      <c r="B94" s="3" t="n"/>
      <c r="C94" s="2" t="n"/>
      <c r="D94" s="3" t="n"/>
      <c r="E94" s="3" t="n"/>
      <c r="F94" s="4" t="n"/>
      <c r="G94" s="39" t="n"/>
      <c r="H94" s="6">
        <f>IF($F94="","",IF($G94=10%,$F94*$G94,0))</f>
        <v/>
      </c>
      <c r="I94" s="4" t="n"/>
      <c r="J94" s="6">
        <f>IF(OR($F94="",$H94="",$I94=""),"",$I94-$F94-$H94)</f>
        <v/>
      </c>
      <c r="K94" s="40">
        <f>IF(OR($I94="",$I94=0,$J94=""),"",$J94/$I94)</f>
        <v/>
      </c>
      <c r="L94" s="2" t="n"/>
      <c r="M94" s="2" t="n"/>
      <c r="N94" s="8" t="n"/>
      <c r="O94" s="9">
        <f>IF($N94="","",EDATE($N94,6))</f>
        <v/>
      </c>
      <c r="P94" s="3" t="n"/>
    </row>
    <row r="95" ht="30" customHeight="1">
      <c r="A95" s="2" t="n"/>
      <c r="B95" s="3" t="n"/>
      <c r="C95" s="2" t="n"/>
      <c r="D95" s="3" t="n"/>
      <c r="E95" s="3" t="n"/>
      <c r="F95" s="4" t="n"/>
      <c r="G95" s="39" t="n"/>
      <c r="H95" s="10">
        <f>IF($F95="","",IF($G95=10%,$F95*$G95,0))</f>
        <v/>
      </c>
      <c r="I95" s="4" t="n"/>
      <c r="J95" s="10">
        <f>IF(OR($F95="",$H95="",$I95=""),"",$I95-$F95-$H95)</f>
        <v/>
      </c>
      <c r="K95" s="41">
        <f>IF(OR($I95="",$I95=0,$J95=""),"",$J95/$I95)</f>
        <v/>
      </c>
      <c r="L95" s="2" t="n"/>
      <c r="M95" s="2" t="n"/>
      <c r="N95" s="8" t="n"/>
      <c r="O95" s="12">
        <f>IF($N95="","",EDATE($N95,6))</f>
        <v/>
      </c>
      <c r="P95" s="3" t="n"/>
    </row>
    <row r="96" ht="30" customHeight="1">
      <c r="A96" s="2" t="n"/>
      <c r="B96" s="3" t="n"/>
      <c r="C96" s="2" t="n"/>
      <c r="D96" s="3" t="n"/>
      <c r="E96" s="3" t="n"/>
      <c r="F96" s="4" t="n"/>
      <c r="G96" s="39" t="n"/>
      <c r="H96" s="6">
        <f>IF($F96="","",IF($G96=10%,$F96*$G96,0))</f>
        <v/>
      </c>
      <c r="I96" s="4" t="n"/>
      <c r="J96" s="6">
        <f>IF(OR($F96="",$H96="",$I96=""),"",$I96-$F96-$H96)</f>
        <v/>
      </c>
      <c r="K96" s="40">
        <f>IF(OR($I96="",$I96=0,$J96=""),"",$J96/$I96)</f>
        <v/>
      </c>
      <c r="L96" s="2" t="n"/>
      <c r="M96" s="2" t="n"/>
      <c r="N96" s="8" t="n"/>
      <c r="O96" s="9">
        <f>IF($N96="","",EDATE($N96,6))</f>
        <v/>
      </c>
      <c r="P96" s="3" t="n"/>
    </row>
    <row r="97" ht="30" customHeight="1">
      <c r="A97" s="2" t="n"/>
      <c r="B97" s="3" t="n"/>
      <c r="C97" s="2" t="n"/>
      <c r="D97" s="3" t="n"/>
      <c r="E97" s="3" t="n"/>
      <c r="F97" s="4" t="n"/>
      <c r="G97" s="39" t="n"/>
      <c r="H97" s="10">
        <f>IF($F97="","",IF($G97=10%,$F97*$G97,0))</f>
        <v/>
      </c>
      <c r="I97" s="4" t="n"/>
      <c r="J97" s="10">
        <f>IF(OR($F97="",$H97="",$I97=""),"",$I97-$F97-$H97)</f>
        <v/>
      </c>
      <c r="K97" s="41">
        <f>IF(OR($I97="",$I97=0,$J97=""),"",$J97/$I97)</f>
        <v/>
      </c>
      <c r="L97" s="2" t="n"/>
      <c r="M97" s="2" t="n"/>
      <c r="N97" s="8" t="n"/>
      <c r="O97" s="12">
        <f>IF($N97="","",EDATE($N97,6))</f>
        <v/>
      </c>
      <c r="P97" s="3" t="n"/>
    </row>
    <row r="98" ht="30" customHeight="1">
      <c r="A98" s="2" t="n"/>
      <c r="B98" s="3" t="n"/>
      <c r="C98" s="2" t="n"/>
      <c r="D98" s="3" t="n"/>
      <c r="E98" s="3" t="n"/>
      <c r="F98" s="4" t="n"/>
      <c r="G98" s="39" t="n"/>
      <c r="H98" s="6">
        <f>IF($F98="","",IF($G98=10%,$F98*$G98,0))</f>
        <v/>
      </c>
      <c r="I98" s="4" t="n"/>
      <c r="J98" s="6">
        <f>IF(OR($F98="",$H98="",$I98=""),"",$I98-$F98-$H98)</f>
        <v/>
      </c>
      <c r="K98" s="40">
        <f>IF(OR($I98="",$I98=0,$J98=""),"",$J98/$I98)</f>
        <v/>
      </c>
      <c r="L98" s="2" t="n"/>
      <c r="M98" s="2" t="n"/>
      <c r="N98" s="8" t="n"/>
      <c r="O98" s="9">
        <f>IF($N98="","",EDATE($N98,6))</f>
        <v/>
      </c>
      <c r="P98" s="3" t="n"/>
    </row>
    <row r="99" ht="30" customHeight="1">
      <c r="A99" s="2" t="n"/>
      <c r="B99" s="3" t="n"/>
      <c r="C99" s="2" t="n"/>
      <c r="D99" s="3" t="n"/>
      <c r="E99" s="3" t="n"/>
      <c r="F99" s="4" t="n"/>
      <c r="G99" s="39" t="n"/>
      <c r="H99" s="10">
        <f>IF($F99="","",IF($G99=10%,$F99*$G99,0))</f>
        <v/>
      </c>
      <c r="I99" s="4" t="n"/>
      <c r="J99" s="10">
        <f>IF(OR($F99="",$H99="",$I99=""),"",$I99-$F99-$H99)</f>
        <v/>
      </c>
      <c r="K99" s="41">
        <f>IF(OR($I99="",$I99=0,$J99=""),"",$J99/$I99)</f>
        <v/>
      </c>
      <c r="L99" s="2" t="n"/>
      <c r="M99" s="2" t="n"/>
      <c r="N99" s="8" t="n"/>
      <c r="O99" s="12">
        <f>IF($N99="","",EDATE($N99,6))</f>
        <v/>
      </c>
      <c r="P99" s="3" t="n"/>
    </row>
    <row r="100" ht="30" customHeight="1">
      <c r="A100" s="2" t="n"/>
      <c r="B100" s="3" t="n"/>
      <c r="C100" s="2" t="n"/>
      <c r="D100" s="3" t="n"/>
      <c r="E100" s="3" t="n"/>
      <c r="F100" s="4" t="n"/>
      <c r="G100" s="39" t="n"/>
      <c r="H100" s="6">
        <f>IF($F100="","",IF($G100=10%,$F100*$G100,0))</f>
        <v/>
      </c>
      <c r="I100" s="4" t="n"/>
      <c r="J100" s="6">
        <f>IF(OR($F100="",$H100="",$I100=""),"",$I100-$F100-$H100)</f>
        <v/>
      </c>
      <c r="K100" s="40">
        <f>IF(OR($I100="",$I100=0,$J100=""),"",$J100/$I100)</f>
        <v/>
      </c>
      <c r="L100" s="2" t="n"/>
      <c r="M100" s="2" t="n"/>
      <c r="N100" s="8" t="n"/>
      <c r="O100" s="9">
        <f>IF($N100="","",EDATE($N100,6))</f>
        <v/>
      </c>
      <c r="P100" s="3" t="n"/>
    </row>
    <row r="101" ht="30" customHeight="1">
      <c r="A101" s="2" t="n"/>
      <c r="B101" s="3" t="n"/>
      <c r="C101" s="2" t="n"/>
      <c r="D101" s="3" t="n"/>
      <c r="E101" s="3" t="n"/>
      <c r="F101" s="4" t="n"/>
      <c r="G101" s="39" t="n"/>
      <c r="H101" s="10">
        <f>IF($F101="","",IF($G101=10%,$F101*$G101,0))</f>
        <v/>
      </c>
      <c r="I101" s="4" t="n"/>
      <c r="J101" s="10">
        <f>IF(OR($F101="",$H101="",$I101=""),"",$I101-$F101-$H101)</f>
        <v/>
      </c>
      <c r="K101" s="41">
        <f>IF(OR($I101="",$I101=0,$J101=""),"",$J101/$I101)</f>
        <v/>
      </c>
      <c r="L101" s="2" t="n"/>
      <c r="M101" s="2" t="n"/>
      <c r="N101" s="8" t="n"/>
      <c r="O101" s="12">
        <f>IF($N101="","",EDATE($N101,6))</f>
        <v/>
      </c>
      <c r="P101" s="3" t="n"/>
    </row>
  </sheetData>
  <conditionalFormatting sqref="K2:K101">
    <cfRule type="expression" priority="1" dxfId="0">
      <formula>AND($A2&lt;&gt;"",$K2&lt;30%)</formula>
    </cfRule>
    <cfRule type="expression" priority="2" dxfId="1">
      <formula>AND($A2&lt;&gt;"",$K2&gt;=30%)</formula>
    </cfRule>
  </conditionalFormatting>
  <conditionalFormatting sqref="M2:M101">
    <cfRule type="expression" priority="3" dxfId="2">
      <formula>AND($A2&lt;&gt;"",$M2="No")</formula>
    </cfRule>
  </conditionalFormatting>
  <conditionalFormatting sqref="L2:L101">
    <cfRule type="expression" priority="4" dxfId="1">
      <formula>AND($A2&lt;&gt;"",$L2="Yes")</formula>
    </cfRule>
  </conditionalFormatting>
  <dataValidations count="6">
    <dataValidation sqref="C2:C101" showErrorMessage="1" showInputMessage="1" allowBlank="1" type="list">
      <formula1>"Sandwiches,Wraps,Bakery,Healthy Snacks,Cold Snacks,Snacks,Drinks,Frozen Treats"</formula1>
    </dataValidation>
    <dataValidation sqref="G2:G101" showErrorMessage="1" showInputMessage="1" allowBlank="1" type="list">
      <formula1>"0%,10%"</formula1>
    </dataValidation>
    <dataValidation sqref="L2:L101" showErrorMessage="1" showInputMessage="1" allowBlank="1" type="list">
      <formula1>"Yes,No"</formula1>
    </dataValidation>
    <dataValidation sqref="M2:M101" showErrorMessage="1" showInputMessage="1" allowBlank="1" type="list">
      <formula1>"Yes,No"</formula1>
    </dataValidation>
    <dataValidation sqref="F2:F101" showErrorMessage="1" showInputMessage="1" allowBlank="1" type="decimal" operator="greaterThanOrEqual">
      <formula1>0</formula1>
    </dataValidation>
    <dataValidation sqref="I2:I101" showErrorMessage="1" showInputMessage="1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36"/>
  <sheetViews>
    <sheetView showGridLines="0" zoomScale="90" zoomScaleNormal="90" workbookViewId="0">
      <selection activeCell="A1" sqref="A1"/>
    </sheetView>
  </sheetViews>
  <sheetFormatPr baseColWidth="8" defaultRowHeight="15"/>
  <cols>
    <col width="34" customWidth="1" min="1" max="1"/>
    <col width="30.08" customWidth="1" min="2" max="2"/>
    <col width="34" customWidth="1" min="3" max="3"/>
    <col width="34" customWidth="1" min="4" max="4"/>
    <col width="34" customWidth="1" min="5" max="5"/>
    <col width="14" customWidth="1" min="6" max="6"/>
    <col width="20" customWidth="1" min="7" max="7"/>
    <col width="30.8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 ht="28" customHeight="1">
      <c r="A1" s="42" t="inlineStr">
        <is>
          <t>School Canteen Price List Dashboard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7" t="n"/>
    </row>
    <row r="2"/>
    <row r="3">
      <c r="A3" s="43" t="inlineStr">
        <is>
          <t>Total Menu Items</t>
        </is>
      </c>
      <c r="C3" s="43" t="inlineStr">
        <is>
          <t>Available Items</t>
        </is>
      </c>
      <c r="E3" s="43" t="inlineStr">
        <is>
          <t>Healthy Choice Items</t>
        </is>
      </c>
    </row>
    <row r="4">
      <c r="A4" s="44">
        <f>COUNTA('Price List'!$B$2:$B$101)</f>
        <v/>
      </c>
      <c r="C4" s="44">
        <f>COUNTIF('Price List'!$M$2:$M$101,"Yes")</f>
        <v/>
      </c>
      <c r="E4" s="44">
        <f>COUNTIF('Price List'!$L$2:$L$101,"Yes")</f>
        <v/>
      </c>
    </row>
    <row r="5"/>
    <row r="6">
      <c r="A6" s="43" t="inlineStr">
        <is>
          <t>Average Sell Price</t>
        </is>
      </c>
      <c r="C6" s="43" t="inlineStr">
        <is>
          <t>Average Gross Margin</t>
        </is>
      </c>
      <c r="E6" s="43" t="inlineStr">
        <is>
          <t>GST-Applicable Items</t>
        </is>
      </c>
    </row>
    <row r="7">
      <c r="A7" s="45">
        <f>IFERROR(AVERAGE('Price List'!$I$2:$I$101),0)</f>
        <v/>
      </c>
      <c r="C7" s="46">
        <f>IFERROR(AVERAGE('Price List'!$K$2:$K$101),0)</f>
        <v/>
      </c>
      <c r="E7" s="47">
        <f>COUNTIF('Price List'!$G$2:$G$101,10%)</f>
        <v/>
      </c>
    </row>
    <row r="8"/>
    <row r="9">
      <c r="A9" s="43" t="inlineStr">
        <is>
          <t>Total Gross Profit</t>
        </is>
      </c>
    </row>
    <row r="10">
      <c r="A10" s="45">
        <f>SUM('Price List'!$J$2:$J$101)</f>
        <v/>
      </c>
    </row>
    <row r="11"/>
    <row r="12">
      <c r="A12" s="48" t="inlineStr">
        <is>
          <t>Category Summary</t>
        </is>
      </c>
      <c r="G12" s="48" t="inlineStr">
        <is>
          <t>Healthy Choice Summary</t>
        </is>
      </c>
    </row>
    <row r="13">
      <c r="A13" s="49" t="inlineStr">
        <is>
          <t>Category</t>
        </is>
      </c>
      <c r="B13" s="49" t="inlineStr">
        <is>
          <t>Number of Items</t>
        </is>
      </c>
      <c r="C13" s="49" t="inlineStr">
        <is>
          <t>Average Sell Price</t>
        </is>
      </c>
      <c r="D13" s="49" t="inlineStr">
        <is>
          <t>Average Gross Margin</t>
        </is>
      </c>
      <c r="E13" s="49" t="inlineStr">
        <is>
          <t>Healthy Choice Count</t>
        </is>
      </c>
      <c r="G13" s="49" t="inlineStr">
        <is>
          <t>Choice</t>
        </is>
      </c>
      <c r="H13" s="49" t="inlineStr">
        <is>
          <t>Items</t>
        </is>
      </c>
    </row>
    <row r="14">
      <c r="A14" s="50" t="inlineStr">
        <is>
          <t>Sandwiches</t>
        </is>
      </c>
      <c r="B14" s="51">
        <f>COUNTIF('Price List'!$C$2:$C$101,$A14)</f>
        <v/>
      </c>
      <c r="C14" s="52">
        <f>IFERROR(AVERAGEIF('Price List'!$C$2:$C$101,$A14,'Price List'!$I$2:$I$101),0)</f>
        <v/>
      </c>
      <c r="D14" s="53">
        <f>IFERROR(AVERAGEIF('Price List'!$C$2:$C$101,$A14,'Price List'!$K$2:$K$101),0)</f>
        <v/>
      </c>
      <c r="E14" s="51">
        <f>COUNTIFS('Price List'!$C$2:$C$101,$A14,'Price List'!$L$2:$L$101,"Yes")</f>
        <v/>
      </c>
      <c r="G14" s="50" t="inlineStr">
        <is>
          <t>Healthy Choice</t>
        </is>
      </c>
      <c r="H14" s="51">
        <f>COUNTIF('Price List'!$L$2:$L$101,"Yes")</f>
        <v/>
      </c>
    </row>
    <row r="15">
      <c r="A15" s="54" t="inlineStr">
        <is>
          <t>Wraps</t>
        </is>
      </c>
      <c r="B15" s="55">
        <f>COUNTIF('Price List'!$C$2:$C$101,$A15)</f>
        <v/>
      </c>
      <c r="C15" s="56">
        <f>IFERROR(AVERAGEIF('Price List'!$C$2:$C$101,$A15,'Price List'!$I$2:$I$101),0)</f>
        <v/>
      </c>
      <c r="D15" s="57">
        <f>IFERROR(AVERAGEIF('Price List'!$C$2:$C$101,$A15,'Price List'!$K$2:$K$101),0)</f>
        <v/>
      </c>
      <c r="E15" s="55">
        <f>COUNTIFS('Price List'!$C$2:$C$101,$A15,'Price List'!$L$2:$L$101,"Yes")</f>
        <v/>
      </c>
      <c r="G15" s="54" t="inlineStr">
        <is>
          <t>Other Items</t>
        </is>
      </c>
      <c r="H15" s="55">
        <f>COUNTIF('Price List'!$L$2:$L$101,"No")</f>
        <v/>
      </c>
    </row>
    <row r="16">
      <c r="A16" s="50" t="inlineStr">
        <is>
          <t>Bakery</t>
        </is>
      </c>
      <c r="B16" s="51">
        <f>COUNTIF('Price List'!$C$2:$C$101,$A16)</f>
        <v/>
      </c>
      <c r="C16" s="52">
        <f>IFERROR(AVERAGEIF('Price List'!$C$2:$C$101,$A16,'Price List'!$I$2:$I$101),0)</f>
        <v/>
      </c>
      <c r="D16" s="53">
        <f>IFERROR(AVERAGEIF('Price List'!$C$2:$C$101,$A16,'Price List'!$K$2:$K$101),0)</f>
        <v/>
      </c>
      <c r="E16" s="51">
        <f>COUNTIFS('Price List'!$C$2:$C$101,$A16,'Price List'!$L$2:$L$101,"Yes")</f>
        <v/>
      </c>
    </row>
    <row r="17">
      <c r="A17" s="54" t="inlineStr">
        <is>
          <t>Healthy Snacks</t>
        </is>
      </c>
      <c r="B17" s="55">
        <f>COUNTIF('Price List'!$C$2:$C$101,$A17)</f>
        <v/>
      </c>
      <c r="C17" s="56">
        <f>IFERROR(AVERAGEIF('Price List'!$C$2:$C$101,$A17,'Price List'!$I$2:$I$101),0)</f>
        <v/>
      </c>
      <c r="D17" s="57">
        <f>IFERROR(AVERAGEIF('Price List'!$C$2:$C$101,$A17,'Price List'!$K$2:$K$101),0)</f>
        <v/>
      </c>
      <c r="E17" s="55">
        <f>COUNTIFS('Price List'!$C$2:$C$101,$A17,'Price List'!$L$2:$L$101,"Yes")</f>
        <v/>
      </c>
    </row>
    <row r="18">
      <c r="A18" s="50" t="inlineStr">
        <is>
          <t>Cold Snacks</t>
        </is>
      </c>
      <c r="B18" s="51">
        <f>COUNTIF('Price List'!$C$2:$C$101,$A18)</f>
        <v/>
      </c>
      <c r="C18" s="52">
        <f>IFERROR(AVERAGEIF('Price List'!$C$2:$C$101,$A18,'Price List'!$I$2:$I$101),0)</f>
        <v/>
      </c>
      <c r="D18" s="53">
        <f>IFERROR(AVERAGEIF('Price List'!$C$2:$C$101,$A18,'Price List'!$K$2:$K$101),0)</f>
        <v/>
      </c>
      <c r="E18" s="51">
        <f>COUNTIFS('Price List'!$C$2:$C$101,$A18,'Price List'!$L$2:$L$101,"Yes")</f>
        <v/>
      </c>
    </row>
    <row r="19">
      <c r="A19" s="54" t="inlineStr">
        <is>
          <t>Snacks</t>
        </is>
      </c>
      <c r="B19" s="55">
        <f>COUNTIF('Price List'!$C$2:$C$101,$A19)</f>
        <v/>
      </c>
      <c r="C19" s="56">
        <f>IFERROR(AVERAGEIF('Price List'!$C$2:$C$101,$A19,'Price List'!$I$2:$I$101),0)</f>
        <v/>
      </c>
      <c r="D19" s="57">
        <f>IFERROR(AVERAGEIF('Price List'!$C$2:$C$101,$A19,'Price List'!$K$2:$K$101),0)</f>
        <v/>
      </c>
      <c r="E19" s="55">
        <f>COUNTIFS('Price List'!$C$2:$C$101,$A19,'Price List'!$L$2:$L$101,"Yes")</f>
        <v/>
      </c>
    </row>
    <row r="20">
      <c r="A20" s="50" t="inlineStr">
        <is>
          <t>Drinks</t>
        </is>
      </c>
      <c r="B20" s="51">
        <f>COUNTIF('Price List'!$C$2:$C$101,$A20)</f>
        <v/>
      </c>
      <c r="C20" s="52">
        <f>IFERROR(AVERAGEIF('Price List'!$C$2:$C$101,$A20,'Price List'!$I$2:$I$101),0)</f>
        <v/>
      </c>
      <c r="D20" s="53">
        <f>IFERROR(AVERAGEIF('Price List'!$C$2:$C$101,$A20,'Price List'!$K$2:$K$101),0)</f>
        <v/>
      </c>
      <c r="E20" s="51">
        <f>COUNTIFS('Price List'!$C$2:$C$101,$A20,'Price List'!$L$2:$L$101,"Yes")</f>
        <v/>
      </c>
    </row>
    <row r="21">
      <c r="A21" s="54" t="inlineStr">
        <is>
          <t>Frozen Treats</t>
        </is>
      </c>
      <c r="B21" s="55">
        <f>COUNTIF('Price List'!$C$2:$C$101,$A21)</f>
        <v/>
      </c>
      <c r="C21" s="56">
        <f>IFERROR(AVERAGEIF('Price List'!$C$2:$C$101,$A21,'Price List'!$I$2:$I$101),0)</f>
        <v/>
      </c>
      <c r="D21" s="57">
        <f>IFERROR(AVERAGEIF('Price List'!$C$2:$C$101,$A21,'Price List'!$K$2:$K$101),0)</f>
        <v/>
      </c>
      <c r="E21" s="55">
        <f>COUNTIFS('Price List'!$C$2:$C$101,$A21,'Price List'!$L$2:$L$101,"Yes")</f>
        <v/>
      </c>
    </row>
    <row r="22"/>
    <row r="23"/>
    <row r="24">
      <c r="A24" s="48" t="inlineStr">
        <is>
          <t>Selected Item Lookup</t>
        </is>
      </c>
    </row>
    <row r="25">
      <c r="A25" s="58" t="inlineStr">
        <is>
          <t>Item ID</t>
        </is>
      </c>
      <c r="B25" s="59" t="inlineStr">
        <is>
          <t>CAN-001</t>
        </is>
      </c>
    </row>
    <row r="26">
      <c r="A26" s="58" t="inlineStr">
        <is>
          <t>Item Name</t>
        </is>
      </c>
      <c r="B26" s="60">
        <f>IFERROR(VLOOKUP($B$25,'Price List'!$A$2:$P$101,2,FALSE),"")</f>
        <v/>
      </c>
    </row>
    <row r="27">
      <c r="A27" s="58" t="inlineStr">
        <is>
          <t>Category</t>
        </is>
      </c>
      <c r="B27" s="60">
        <f>IFERROR(VLOOKUP($B$25,'Price List'!$A$2:$P$101,3,FALSE),"")</f>
        <v/>
      </c>
    </row>
    <row r="28">
      <c r="A28" s="58" t="inlineStr">
        <is>
          <t>Sell Price inc GST</t>
        </is>
      </c>
      <c r="B28" s="61">
        <f>IFERROR(VLOOKUP($B$25,'Price List'!$A$2:$P$101,9,FALSE),"")</f>
        <v/>
      </c>
    </row>
    <row r="29">
      <c r="A29" s="58" t="inlineStr">
        <is>
          <t>Availability</t>
        </is>
      </c>
      <c r="B29" s="60">
        <f>IFERROR(VLOOKUP($B$25,'Price List'!$A$2:$P$101,13,FALSE),"")</f>
        <v/>
      </c>
    </row>
    <row r="30"/>
    <row r="31"/>
    <row r="32"/>
    <row r="33"/>
    <row r="34"/>
    <row r="35"/>
    <row r="36"/>
  </sheetData>
  <mergeCells count="1">
    <mergeCell ref="A1:P1"/>
  </mergeCells>
  <dataValidations count="1">
    <dataValidation sqref="B25" showErrorMessage="1" showInputMessage="1" allowBlank="1" type="list">
      <formula1>'Price List'!$A$2:$A$101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zoomScale="80" zoomScaleNormal="80" workbookViewId="0">
      <selection activeCell="A1" sqref="A1"/>
    </sheetView>
  </sheetViews>
  <sheetFormatPr baseColWidth="8" defaultRowHeight="15"/>
  <cols>
    <col width="29.36" customWidth="1" min="1" max="1"/>
    <col width="92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42" t="inlineStr">
        <is>
          <t>School Canteen Price List Instructions</t>
        </is>
      </c>
      <c r="B1" s="36" t="n"/>
      <c r="C1" s="36" t="n"/>
      <c r="D1" s="36" t="n"/>
      <c r="E1" s="36" t="n"/>
      <c r="F1" s="36" t="n"/>
      <c r="G1" s="36" t="n"/>
      <c r="H1" s="37" t="n"/>
    </row>
    <row r="2"/>
    <row r="3" ht="42" customHeight="1">
      <c r="A3" s="58" t="inlineStr">
        <is>
          <t>Using the Price List</t>
        </is>
      </c>
      <c r="B3" s="50" t="inlineStr">
        <is>
          <t>Enter or update products only in the pale yellow input cells on the Price List sheet. Formula cells calculate GST, gross profit, gross margin and review dates automatically.</t>
        </is>
      </c>
    </row>
    <row r="4" ht="42" customHeight="1">
      <c r="A4" s="58" t="inlineStr">
        <is>
          <t>GST treatment</t>
        </is>
      </c>
      <c r="B4" s="54" t="inlineStr">
        <is>
          <t>Confirm GST treatment with the school’s accountant or BAS adviser, as Australian food GST rules vary by product and preparation.</t>
        </is>
      </c>
    </row>
    <row r="5" ht="42" customHeight="1">
      <c r="A5" s="58" t="inlineStr">
        <is>
          <t>Price reviews</t>
        </is>
      </c>
      <c r="B5" s="50" t="inlineStr">
        <is>
          <t>Prices are displayed in Australian dollars and should be reviewed every six months. Review dates are calculated from the effective date.</t>
        </is>
      </c>
    </row>
    <row r="6" ht="42" customHeight="1">
      <c r="A6" s="58" t="inlineStr">
        <is>
          <t>Supplier and allergy records</t>
        </is>
      </c>
      <c r="B6" s="54" t="inlineStr">
        <is>
          <t>Record supplier changes, pack-size changes and allergy information in Notes so the canteen team can maintain accurate product records.</t>
        </is>
      </c>
    </row>
    <row r="7" ht="42" customHeight="1">
      <c r="A7" s="58" t="inlineStr">
        <is>
          <t>Food safety and nutrition</t>
        </is>
      </c>
      <c r="B7" s="50" t="inlineStr">
        <is>
          <t>Check allergen declarations, food handling requirements and school nutrition policies before selling items.</t>
        </is>
      </c>
    </row>
    <row r="8" ht="42" customHeight="1">
      <c r="A8" s="58" t="inlineStr">
        <is>
          <t>Temporary stock issues</t>
        </is>
      </c>
      <c r="B8" s="54" t="inlineStr">
        <is>
          <t>Use Available = No for temporarily unavailable products rather than deleting historical records.</t>
        </is>
      </c>
    </row>
    <row r="9" ht="42" customHeight="1">
      <c r="A9" s="58" t="inlineStr">
        <is>
          <t>Dashboard</t>
        </is>
      </c>
      <c r="B9" s="50" t="inlineStr">
        <is>
          <t>Use the Dashboard to review price, margin, category and healthy choice summaries. Use the Selected Item Lookup panel to find a product by Item ID.</t>
        </is>
      </c>
    </row>
    <row r="10"/>
    <row r="11"/>
    <row r="12">
      <c r="A12" s="48" t="inlineStr">
        <is>
          <t>Colour Key</t>
        </is>
      </c>
    </row>
    <row r="13" ht="28" customHeight="1">
      <c r="A13" s="62" t="inlineStr">
        <is>
          <t>Pale yellow</t>
        </is>
      </c>
      <c r="B13" s="54" t="inlineStr">
        <is>
          <t>Input cell — enter or update information here.</t>
        </is>
      </c>
    </row>
    <row r="14" ht="28" customHeight="1">
      <c r="A14" s="63" t="inlineStr">
        <is>
          <t>Green</t>
        </is>
      </c>
      <c r="B14" s="54" t="inlineStr">
        <is>
          <t>Positive result or healthy choice item.</t>
        </is>
      </c>
    </row>
    <row r="15" ht="28" customHeight="1">
      <c r="A15" s="64" t="inlineStr">
        <is>
          <t>Red</t>
        </is>
      </c>
      <c r="B15" s="54" t="inlineStr">
        <is>
          <t>Review required or temporarily unavailable item.</t>
        </is>
      </c>
    </row>
  </sheetData>
  <mergeCells count="1">
    <mergeCell ref="A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2026-09-07T07:35:56Z</dcterms:created>
  <dcterms:modified xmlns:dcterms="http://purl.org/dc/terms/" xmlns:xsi="http://www.w3.org/2001/XMLSchema-instance" xsi:type="dcterms:W3CDTF">2026-09-07T07:35:56Z</dcterms:modified>
</cp:coreProperties>
</file>