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ter" sheetId="1" state="visible" r:id="rId1"/>
    <sheet xmlns:r="http://schemas.openxmlformats.org/officeDocument/2006/relationships" name="Member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'Roster'!$A$2:$O$102</definedName>
    <definedName name="_xlnm.Print_Area" localSheetId="0">'Roster'!$A$1:$O$14</definedName>
    <definedName name="_xlnm._FilterDatabase" localSheetId="1" hidden="1">'Members'!$A$2:$K$102</definedName>
    <definedName name="_xlnm.Print_Area" localSheetId="1">'Members'!$A$1:$K$14</definedName>
    <definedName name="_xlnm.Print_Area" localSheetId="2">'Dashboard'!$A$1:$O$112</definedName>
    <definedName name="_xlnm.Print_Area" localSheetId="3">'Instructions'!$A$1:$C$10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dddd"/>
    <numFmt numFmtId="166" formatCode="0.0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18" fontId="3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2" fontId="3" fillId="3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center" wrapText="1"/>
    </xf>
    <xf numFmtId="0" fontId="3" fillId="5" borderId="1" applyAlignment="1" pivotButton="0" quotePrefix="0" xfId="0">
      <alignment horizontal="center" vertical="center" wrapText="1"/>
    </xf>
    <xf numFmtId="2" fontId="3" fillId="5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1" fontId="3" fillId="3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6" borderId="1" pivotButton="0" quotePrefix="0" xfId="0"/>
    <xf numFmtId="0" fontId="4" fillId="4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2" borderId="1" applyAlignment="1" pivotButton="0" quotePrefix="0" xfId="0">
      <alignment horizontal="center" vertical="center" wrapText="1" shrinkToFit="1"/>
    </xf>
    <xf numFmtId="3" fontId="3" fillId="3" borderId="1" applyAlignment="1" pivotButton="0" quotePrefix="0" xfId="0">
      <alignment horizontal="center" vertical="center" wrapText="1"/>
    </xf>
    <xf numFmtId="3" fontId="3" fillId="5" borderId="1" applyAlignment="1" pivotButton="0" quotePrefix="0" xfId="0">
      <alignment horizontal="center" vertical="center" wrapText="1"/>
    </xf>
    <xf numFmtId="10" fontId="3" fillId="3" borderId="1" applyAlignment="1" pivotButton="0" quotePrefix="0" xfId="0">
      <alignment horizontal="center" vertical="center" wrapText="1"/>
    </xf>
    <xf numFmtId="10" fontId="3" fillId="5" borderId="1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  <xf numFmtId="2" fontId="3" fillId="5" borderId="1" applyAlignment="1" pivotButton="0" quotePrefix="0" xfId="0">
      <alignment horizontal="center" vertical="center" wrapText="1"/>
    </xf>
    <xf numFmtId="10" fontId="3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1F2937"/>
        <sz val="10"/>
      </font>
      <fill>
        <patternFill patternType="solid">
          <f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Rostered Shifts by Beach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'Dashboard'!E12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'Dashboard'!$D$13:$D$112</f>
            </numRef>
          </cat>
          <val>
            <numRef>
              <f>'Dashboard'!$E$13:$E$112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Location / Beach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Rostered Shifts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Attendance by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'Dashboard'!$A$12:$A$16</f>
            </numRef>
          </cat>
          <val>
            <numRef>
              <f>'Dashboard'!$B$12:$B$16</f>
            </numRef>
          </val>
        </ser>
        <firstSliceAng val="0"/>
        <holeSize val="55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Patrol Hours by Date</a:t>
            </a:r>
          </a:p>
        </rich>
      </tx>
    </title>
    <plotArea>
      <lineChart>
        <grouping val="standard"/>
        <ser>
          <idx val="0"/>
          <order val="0"/>
          <tx>
            <strRef>
              <f>'Roster'!M2</f>
            </strRef>
          </tx>
          <spPr>
            <a:ln xmlns:a="http://schemas.openxmlformats.org/drawingml/2006/main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'Roster'!$B$3:$B$102</f>
            </numRef>
          </cat>
          <val>
            <numRef>
              <f>'Roster'!$M$3:$M$102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Patrol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Hours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36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2"/>
  <sheetViews>
    <sheetView showGridLines="0" zoomScale="55" zoomScaleNormal="5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29" customWidth="1" min="4" max="4"/>
    <col width="17" customWidth="1" min="5" max="5"/>
    <col width="13" customWidth="1" min="6" max="6"/>
    <col width="13" customWidth="1" min="7" max="7"/>
    <col width="14" customWidth="1" min="8" max="8"/>
    <col width="21" customWidth="1" min="9" max="9"/>
    <col width="28" customWidth="1" min="10" max="10"/>
    <col width="24" customWidth="1" min="11" max="11"/>
    <col width="15" customWidth="1" min="12" max="12"/>
    <col width="10" customWidth="1" min="13" max="13"/>
    <col width="18" customWidth="1" min="14" max="14"/>
    <col width="34" customWidth="1" min="15" max="15"/>
  </cols>
  <sheetData>
    <row r="1" ht="28" customHeight="1">
      <c r="A1" s="1" t="inlineStr">
        <is>
          <t>Surf Club Patrol Roster</t>
        </is>
      </c>
    </row>
    <row r="2" ht="32" customHeight="1">
      <c r="A2" s="25" t="inlineStr">
        <is>
          <t>Roster ID</t>
        </is>
      </c>
      <c r="B2" s="25" t="inlineStr">
        <is>
          <t>Patrol Date</t>
        </is>
      </c>
      <c r="C2" s="25" t="inlineStr">
        <is>
          <t>Day</t>
        </is>
      </c>
      <c r="D2" s="25" t="inlineStr">
        <is>
          <t>Location / Beach</t>
        </is>
      </c>
      <c r="E2" s="25" t="inlineStr">
        <is>
          <t>Shift</t>
        </is>
      </c>
      <c r="F2" s="25" t="inlineStr">
        <is>
          <t>Start Time</t>
        </is>
      </c>
      <c r="G2" s="25" t="inlineStr">
        <is>
          <t>End Time</t>
        </is>
      </c>
      <c r="H2" s="25" t="inlineStr">
        <is>
          <t>Member ID</t>
        </is>
      </c>
      <c r="I2" s="25" t="inlineStr">
        <is>
          <t>Member Name</t>
        </is>
      </c>
      <c r="J2" s="25" t="inlineStr">
        <is>
          <t>Role</t>
        </is>
      </c>
      <c r="K2" s="25" t="inlineStr">
        <is>
          <t>Qualification</t>
        </is>
      </c>
      <c r="L2" s="25" t="inlineStr">
        <is>
          <t>Attendance</t>
        </is>
      </c>
      <c r="M2" s="25" t="inlineStr">
        <is>
          <t>Hours</t>
        </is>
      </c>
      <c r="N2" s="25" t="inlineStr">
        <is>
          <t>Patrol Status</t>
        </is>
      </c>
      <c r="O2" s="25" t="inlineStr">
        <is>
          <t>Notes</t>
        </is>
      </c>
    </row>
    <row r="3">
      <c r="A3" s="3" t="inlineStr">
        <is>
          <t>RST-26001</t>
        </is>
      </c>
      <c r="B3" s="4" t="n">
        <v>46088</v>
      </c>
      <c r="C3" s="5">
        <f>IF(B3="","",B3)</f>
        <v/>
      </c>
      <c r="D3" s="6" t="inlineStr">
        <is>
          <t>Bondi Beach, Sydney</t>
        </is>
      </c>
      <c r="E3" s="3" t="inlineStr">
        <is>
          <t>Morning Patrol</t>
        </is>
      </c>
      <c r="F3" s="7" t="n">
        <v>0.25</v>
      </c>
      <c r="G3" s="7" t="n">
        <v>0.4166666666666667</v>
      </c>
      <c r="H3" s="3" t="inlineStr">
        <is>
          <t>SLS-26001</t>
        </is>
      </c>
      <c r="I3" s="8">
        <f>IF(H3="","",IFERROR(VLOOKUP(H3,'Members'!$A$3:$G$102,2,FALSE),""))</f>
        <v/>
      </c>
      <c r="J3" s="3" t="inlineStr">
        <is>
          <t>Patrol Captain</t>
        </is>
      </c>
      <c r="K3" s="9">
        <f>IF(H3="","",IFERROR(VLOOKUP(H3,'Members'!$A$3:$G$102,5,FALSE),""))</f>
        <v/>
      </c>
      <c r="L3" s="3" t="inlineStr">
        <is>
          <t>Present</t>
        </is>
      </c>
      <c r="M3" s="26">
        <f>IF(OR(F3="",G3=""),"",IFERROR((G3-F3)*24,0))</f>
        <v/>
      </c>
      <c r="N3" s="9">
        <f>IF(A3="","",IF(L3="Present","Completed",IF(L3="Unconfirmed","Action Required","Review")))</f>
        <v/>
      </c>
      <c r="O3" s="6" t="inlineStr">
        <is>
          <t>Pre-season beach safety briefing completed</t>
        </is>
      </c>
    </row>
    <row r="4">
      <c r="A4" s="3" t="inlineStr">
        <is>
          <t>RST-26002</t>
        </is>
      </c>
      <c r="B4" s="4" t="n">
        <v>46095</v>
      </c>
      <c r="C4" s="11">
        <f>IF(B4="","",B4)</f>
        <v/>
      </c>
      <c r="D4" s="6" t="inlineStr">
        <is>
          <t>Newcastle Beach, Newcastle</t>
        </is>
      </c>
      <c r="E4" s="3" t="inlineStr">
        <is>
          <t>Morning Patrol</t>
        </is>
      </c>
      <c r="F4" s="7" t="n">
        <v>0.2916666666666667</v>
      </c>
      <c r="G4" s="7" t="n">
        <v>0.4791666666666667</v>
      </c>
      <c r="H4" s="3" t="inlineStr">
        <is>
          <t>SLS-26002</t>
        </is>
      </c>
      <c r="I4" s="12">
        <f>IF(H4="","",IFERROR(VLOOKUP(H4,'Members'!$A$3:$G$102,2,FALSE),""))</f>
        <v/>
      </c>
      <c r="J4" s="3" t="inlineStr">
        <is>
          <t>First Aid Officer</t>
        </is>
      </c>
      <c r="K4" s="13">
        <f>IF(H4="","",IFERROR(VLOOKUP(H4,'Members'!$A$3:$G$102,5,FALSE),""))</f>
        <v/>
      </c>
      <c r="L4" s="3" t="inlineStr">
        <is>
          <t>Late</t>
        </is>
      </c>
      <c r="M4" s="27">
        <f>IF(OR(F4="",G4=""),"",IFERROR((G4-F4)*24,0))</f>
        <v/>
      </c>
      <c r="N4" s="13">
        <f>IF(A4="","",IF(L4="Present","Completed",IF(L4="Unconfirmed","Action Required","Review")))</f>
        <v/>
      </c>
      <c r="O4" s="6" t="inlineStr">
        <is>
          <t>Arrived 15 minutes after sign-on</t>
        </is>
      </c>
    </row>
    <row r="5">
      <c r="A5" s="3" t="inlineStr">
        <is>
          <t>RST-26003</t>
        </is>
      </c>
      <c r="B5" s="4" t="n">
        <v>46102</v>
      </c>
      <c r="C5" s="5">
        <f>IF(B5="","",B5)</f>
        <v/>
      </c>
      <c r="D5" s="6" t="inlineStr">
        <is>
          <t>Surfers Paradise, Gold Coast</t>
        </is>
      </c>
      <c r="E5" s="3" t="inlineStr">
        <is>
          <t>Dawn Patrol</t>
        </is>
      </c>
      <c r="F5" s="7" t="n">
        <v>0.2708333333333333</v>
      </c>
      <c r="G5" s="7" t="n">
        <v>0.4583333333333333</v>
      </c>
      <c r="H5" s="3" t="inlineStr">
        <is>
          <t>SLS-26003</t>
        </is>
      </c>
      <c r="I5" s="8">
        <f>IF(H5="","",IFERROR(VLOOKUP(H5,'Members'!$A$3:$G$102,2,FALSE),""))</f>
        <v/>
      </c>
      <c r="J5" s="3" t="inlineStr">
        <is>
          <t>IRB Crew</t>
        </is>
      </c>
      <c r="K5" s="9">
        <f>IF(H5="","",IFERROR(VLOOKUP(H5,'Members'!$A$3:$G$102,5,FALSE),""))</f>
        <v/>
      </c>
      <c r="L5" s="3" t="inlineStr">
        <is>
          <t>Present</t>
        </is>
      </c>
      <c r="M5" s="26">
        <f>IF(OR(F5="",G5=""),"",IFERROR((G5-F5)*24,0))</f>
        <v/>
      </c>
      <c r="N5" s="9">
        <f>IF(A5="","",IF(L5="Present","Completed",IF(L5="Unconfirmed","Action Required","Review")))</f>
        <v/>
      </c>
      <c r="O5" s="6" t="inlineStr">
        <is>
          <t>IRB check completed before patrol</t>
        </is>
      </c>
    </row>
    <row r="6">
      <c r="A6" s="3" t="inlineStr">
        <is>
          <t>RST-26004</t>
        </is>
      </c>
      <c r="B6" s="4" t="n">
        <v>46116</v>
      </c>
      <c r="C6" s="11">
        <f>IF(B6="","",B6)</f>
        <v/>
      </c>
      <c r="D6" s="6" t="inlineStr">
        <is>
          <t>Cottesloe Beach, Perth</t>
        </is>
      </c>
      <c r="E6" s="3" t="inlineStr">
        <is>
          <t>Morning Patrol</t>
        </is>
      </c>
      <c r="F6" s="7" t="n">
        <v>0.2916666666666667</v>
      </c>
      <c r="G6" s="7" t="n">
        <v>0.5</v>
      </c>
      <c r="H6" s="3" t="inlineStr">
        <is>
          <t>SLS-26004</t>
        </is>
      </c>
      <c r="I6" s="12">
        <f>IF(H6="","",IFERROR(VLOOKUP(H6,'Members'!$A$3:$G$102,2,FALSE),""))</f>
        <v/>
      </c>
      <c r="J6" s="3" t="inlineStr">
        <is>
          <t>Bronze Medallion Lifesaver</t>
        </is>
      </c>
      <c r="K6" s="13">
        <f>IF(H6="","",IFERROR(VLOOKUP(H6,'Members'!$A$3:$G$102,5,FALSE),""))</f>
        <v/>
      </c>
      <c r="L6" s="3" t="inlineStr">
        <is>
          <t>Unconfirmed</t>
        </is>
      </c>
      <c r="M6" s="27">
        <f>IF(OR(F6="",G6=""),"",IFERROR((G6-F6)*24,0))</f>
        <v/>
      </c>
      <c r="N6" s="13">
        <f>IF(A6="","",IF(L6="Present","Completed",IF(L6="Unconfirmed","Action Required","Review")))</f>
        <v/>
      </c>
      <c r="O6" s="6" t="inlineStr">
        <is>
          <t>Awaiting member response</t>
        </is>
      </c>
    </row>
    <row r="7">
      <c r="A7" s="3" t="inlineStr">
        <is>
          <t>RST-26005</t>
        </is>
      </c>
      <c r="B7" s="4" t="n">
        <v>46123</v>
      </c>
      <c r="C7" s="5">
        <f>IF(B7="","",B7)</f>
        <v/>
      </c>
      <c r="D7" s="6" t="inlineStr">
        <is>
          <t>Glenelg Beach, Adelaide</t>
        </is>
      </c>
      <c r="E7" s="3" t="inlineStr">
        <is>
          <t>Morning Patrol</t>
        </is>
      </c>
      <c r="F7" s="7" t="n">
        <v>0.25</v>
      </c>
      <c r="G7" s="7" t="n">
        <v>0.4166666666666667</v>
      </c>
      <c r="H7" s="3" t="inlineStr">
        <is>
          <t>SLS-26005</t>
        </is>
      </c>
      <c r="I7" s="8">
        <f>IF(H7="","",IFERROR(VLOOKUP(H7,'Members'!$A$3:$G$102,2,FALSE),""))</f>
        <v/>
      </c>
      <c r="J7" s="3" t="inlineStr">
        <is>
          <t>Surf Rescue Technician</t>
        </is>
      </c>
      <c r="K7" s="9">
        <f>IF(H7="","",IFERROR(VLOOKUP(H7,'Members'!$A$3:$G$102,5,FALSE),""))</f>
        <v/>
      </c>
      <c r="L7" s="3" t="inlineStr">
        <is>
          <t>Excused</t>
        </is>
      </c>
      <c r="M7" s="26">
        <f>IF(OR(F7="",G7=""),"",IFERROR((G7-F7)*24,0))</f>
        <v/>
      </c>
      <c r="N7" s="9">
        <f>IF(A7="","",IF(L7="Present","Completed",IF(L7="Unconfirmed","Action Required","Review")))</f>
        <v/>
      </c>
      <c r="O7" s="6" t="inlineStr">
        <is>
          <t>Approved family commitment</t>
        </is>
      </c>
    </row>
    <row r="8">
      <c r="A8" s="3" t="inlineStr">
        <is>
          <t>RST-26006</t>
        </is>
      </c>
      <c r="B8" s="4" t="n">
        <v>46130</v>
      </c>
      <c r="C8" s="11">
        <f>IF(B8="","",B8)</f>
        <v/>
      </c>
      <c r="D8" s="6" t="inlineStr">
        <is>
          <t>North Wollongong Beach, Wollongong</t>
        </is>
      </c>
      <c r="E8" s="3" t="inlineStr">
        <is>
          <t>Morning Patrol</t>
        </is>
      </c>
      <c r="F8" s="7" t="n">
        <v>0.2708333333333333</v>
      </c>
      <c r="G8" s="7" t="n">
        <v>0.4583333333333333</v>
      </c>
      <c r="H8" s="3" t="inlineStr">
        <is>
          <t>SLS-26006</t>
        </is>
      </c>
      <c r="I8" s="12">
        <f>IF(H8="","",IFERROR(VLOOKUP(H8,'Members'!$A$3:$G$102,2,FALSE),""))</f>
        <v/>
      </c>
      <c r="J8" s="3" t="inlineStr">
        <is>
          <t>Surf Rescue Technician</t>
        </is>
      </c>
      <c r="K8" s="13">
        <f>IF(H8="","",IFERROR(VLOOKUP(H8,'Members'!$A$3:$G$102,5,FALSE),""))</f>
        <v/>
      </c>
      <c r="L8" s="3" t="inlineStr">
        <is>
          <t>Present</t>
        </is>
      </c>
      <c r="M8" s="27">
        <f>IF(OR(F8="",G8=""),"",IFERROR((G8-F8)*24,0))</f>
        <v/>
      </c>
      <c r="N8" s="13">
        <f>IF(A8="","",IF(L8="Present","Completed",IF(L8="Unconfirmed","Action Required","Review")))</f>
        <v/>
      </c>
      <c r="O8" s="6" t="inlineStr">
        <is>
          <t>Rescue board inspection logged</t>
        </is>
      </c>
    </row>
    <row r="9">
      <c r="A9" s="3" t="inlineStr">
        <is>
          <t>RST-26007</t>
        </is>
      </c>
      <c r="B9" s="4" t="n">
        <v>46137</v>
      </c>
      <c r="C9" s="5">
        <f>IF(B9="","",B9)</f>
        <v/>
      </c>
      <c r="D9" s="6" t="inlineStr">
        <is>
          <t>St Kilda Beach, Melbourne</t>
        </is>
      </c>
      <c r="E9" s="3" t="inlineStr">
        <is>
          <t>Morning Patrol</t>
        </is>
      </c>
      <c r="F9" s="7" t="n">
        <v>0.2916666666666667</v>
      </c>
      <c r="G9" s="7" t="n">
        <v>0.4791666666666667</v>
      </c>
      <c r="H9" s="3" t="inlineStr">
        <is>
          <t>SLS-26007</t>
        </is>
      </c>
      <c r="I9" s="8">
        <f>IF(H9="","",IFERROR(VLOOKUP(H9,'Members'!$A$3:$G$102,2,FALSE),""))</f>
        <v/>
      </c>
      <c r="J9" s="3" t="inlineStr">
        <is>
          <t>IRB Crew</t>
        </is>
      </c>
      <c r="K9" s="9">
        <f>IF(H9="","",IFERROR(VLOOKUP(H9,'Members'!$A$3:$G$102,5,FALSE),""))</f>
        <v/>
      </c>
      <c r="L9" s="3" t="inlineStr">
        <is>
          <t>Absent</t>
        </is>
      </c>
      <c r="M9" s="26">
        <f>IF(OR(F9="",G9=""),"",IFERROR((G9-F9)*24,0))</f>
        <v/>
      </c>
      <c r="N9" s="9">
        <f>IF(A9="","",IF(L9="Present","Completed",IF(L9="Unconfirmed","Action Required","Review")))</f>
        <v/>
      </c>
      <c r="O9" s="6" t="inlineStr">
        <is>
          <t>Replacement required for next patrol</t>
        </is>
      </c>
    </row>
    <row r="10">
      <c r="A10" s="3" t="inlineStr">
        <is>
          <t>RST-26008</t>
        </is>
      </c>
      <c r="B10" s="4" t="n">
        <v>46144</v>
      </c>
      <c r="C10" s="11">
        <f>IF(B10="","",B10)</f>
        <v/>
      </c>
      <c r="D10" s="6" t="inlineStr">
        <is>
          <t>Manly Beach, Sydney</t>
        </is>
      </c>
      <c r="E10" s="3" t="inlineStr">
        <is>
          <t>Morning Patrol</t>
        </is>
      </c>
      <c r="F10" s="7" t="n">
        <v>0.25</v>
      </c>
      <c r="G10" s="7" t="n">
        <v>0.4166666666666667</v>
      </c>
      <c r="H10" s="3" t="inlineStr">
        <is>
          <t>SLS-26008</t>
        </is>
      </c>
      <c r="I10" s="12">
        <f>IF(H10="","",IFERROR(VLOOKUP(H10,'Members'!$A$3:$G$102,2,FALSE),""))</f>
        <v/>
      </c>
      <c r="J10" s="3" t="inlineStr">
        <is>
          <t>Radio Operator</t>
        </is>
      </c>
      <c r="K10" s="13">
        <f>IF(H10="","",IFERROR(VLOOKUP(H10,'Members'!$A$3:$G$102,5,FALSE),""))</f>
        <v/>
      </c>
      <c r="L10" s="3" t="inlineStr">
        <is>
          <t>Present</t>
        </is>
      </c>
      <c r="M10" s="27">
        <f>IF(OR(F10="",G10=""),"",IFERROR((G10-F10)*24,0))</f>
        <v/>
      </c>
      <c r="N10" s="13">
        <f>IF(A10="","",IF(L10="Present","Completed",IF(L10="Unconfirmed","Action Required","Review")))</f>
        <v/>
      </c>
      <c r="O10" s="6" t="inlineStr">
        <is>
          <t>Radio communications log completed</t>
        </is>
      </c>
    </row>
    <row r="11">
      <c r="A11" s="3" t="inlineStr">
        <is>
          <t>RST-26009</t>
        </is>
      </c>
      <c r="B11" s="4" t="n">
        <v>46151</v>
      </c>
      <c r="C11" s="5">
        <f>IF(B11="","",B11)</f>
        <v/>
      </c>
      <c r="D11" s="6" t="inlineStr">
        <is>
          <t>Nobby's Beach, Newcastle</t>
        </is>
      </c>
      <c r="E11" s="3" t="inlineStr">
        <is>
          <t>Morning Patrol</t>
        </is>
      </c>
      <c r="F11" s="7" t="n">
        <v>0.2916666666666667</v>
      </c>
      <c r="G11" s="7" t="n">
        <v>0.4583333333333333</v>
      </c>
      <c r="H11" s="3" t="inlineStr">
        <is>
          <t>SLS-26009</t>
        </is>
      </c>
      <c r="I11" s="8">
        <f>IF(H11="","",IFERROR(VLOOKUP(H11,'Members'!$A$3:$G$102,2,FALSE),""))</f>
        <v/>
      </c>
      <c r="J11" s="3" t="inlineStr">
        <is>
          <t>Bronze Medallion Lifesaver</t>
        </is>
      </c>
      <c r="K11" s="9">
        <f>IF(H11="","",IFERROR(VLOOKUP(H11,'Members'!$A$3:$G$102,5,FALSE),""))</f>
        <v/>
      </c>
      <c r="L11" s="3" t="inlineStr">
        <is>
          <t>Unconfirmed</t>
        </is>
      </c>
      <c r="M11" s="26">
        <f>IF(OR(F11="",G11=""),"",IFERROR((G11-F11)*24,0))</f>
        <v/>
      </c>
      <c r="N11" s="9">
        <f>IF(A11="","",IF(L11="Present","Completed",IF(L11="Unconfirmed","Action Required","Review")))</f>
        <v/>
      </c>
      <c r="O11" s="6" t="inlineStr">
        <is>
          <t>Confirm availability with Patrol Captain</t>
        </is>
      </c>
    </row>
    <row r="12">
      <c r="A12" s="3" t="inlineStr">
        <is>
          <t>RST-26010</t>
        </is>
      </c>
      <c r="B12" s="4" t="n">
        <v>46158</v>
      </c>
      <c r="C12" s="11">
        <f>IF(B12="","",B12)</f>
        <v/>
      </c>
      <c r="D12" s="6" t="inlineStr">
        <is>
          <t>Kirra Beach, Gold Coast</t>
        </is>
      </c>
      <c r="E12" s="3" t="inlineStr">
        <is>
          <t>Dawn Patrol</t>
        </is>
      </c>
      <c r="F12" s="7" t="n">
        <v>0.2708333333333333</v>
      </c>
      <c r="G12" s="7" t="n">
        <v>0.4583333333333333</v>
      </c>
      <c r="H12" s="3" t="inlineStr">
        <is>
          <t>SLS-26010</t>
        </is>
      </c>
      <c r="I12" s="12">
        <f>IF(H12="","",IFERROR(VLOOKUP(H12,'Members'!$A$3:$G$102,2,FALSE),""))</f>
        <v/>
      </c>
      <c r="J12" s="3" t="inlineStr">
        <is>
          <t>First Aid Officer</t>
        </is>
      </c>
      <c r="K12" s="13">
        <f>IF(H12="","",IFERROR(VLOOKUP(H12,'Members'!$A$3:$G$102,5,FALSE),""))</f>
        <v/>
      </c>
      <c r="L12" s="3" t="inlineStr">
        <is>
          <t>Present</t>
        </is>
      </c>
      <c r="M12" s="27">
        <f>IF(OR(F12="",G12=""),"",IFERROR((G12-F12)*24,0))</f>
        <v/>
      </c>
      <c r="N12" s="13">
        <f>IF(A12="","",IF(L12="Present","Completed",IF(L12="Unconfirmed","Action Required","Review")))</f>
        <v/>
      </c>
      <c r="O12" s="6" t="inlineStr">
        <is>
          <t>First aid kit inventory confirmed</t>
        </is>
      </c>
    </row>
    <row r="13">
      <c r="A13" s="3" t="n"/>
      <c r="B13" s="4" t="n"/>
      <c r="C13" s="5">
        <f>IF(B13="","",B13)</f>
        <v/>
      </c>
      <c r="D13" s="6" t="n"/>
      <c r="E13" s="3" t="n"/>
      <c r="F13" s="7" t="n"/>
      <c r="G13" s="7" t="n"/>
      <c r="H13" s="3" t="n"/>
      <c r="I13" s="8">
        <f>IF(H13="","",IFERROR(VLOOKUP(H13,'Members'!$A$3:$G$102,2,FALSE),""))</f>
        <v/>
      </c>
      <c r="J13" s="3" t="n"/>
      <c r="K13" s="9">
        <f>IF(H13="","",IFERROR(VLOOKUP(H13,'Members'!$A$3:$G$102,5,FALSE),""))</f>
        <v/>
      </c>
      <c r="L13" s="3" t="n"/>
      <c r="M13" s="26">
        <f>IF(OR(F13="",G13=""),"",IFERROR((G13-F13)*24,0))</f>
        <v/>
      </c>
      <c r="N13" s="9">
        <f>IF(A13="","",IF(L13="Present","Completed",IF(L13="Unconfirmed","Action Required","Review")))</f>
        <v/>
      </c>
      <c r="O13" s="6" t="n"/>
    </row>
    <row r="14">
      <c r="A14" s="3" t="n"/>
      <c r="B14" s="4" t="n"/>
      <c r="C14" s="11">
        <f>IF(B14="","",B14)</f>
        <v/>
      </c>
      <c r="D14" s="6" t="n"/>
      <c r="E14" s="3" t="n"/>
      <c r="F14" s="7" t="n"/>
      <c r="G14" s="7" t="n"/>
      <c r="H14" s="3" t="n"/>
      <c r="I14" s="12">
        <f>IF(H14="","",IFERROR(VLOOKUP(H14,'Members'!$A$3:$G$102,2,FALSE),""))</f>
        <v/>
      </c>
      <c r="J14" s="3" t="n"/>
      <c r="K14" s="13">
        <f>IF(H14="","",IFERROR(VLOOKUP(H14,'Members'!$A$3:$G$102,5,FALSE),""))</f>
        <v/>
      </c>
      <c r="L14" s="3" t="n"/>
      <c r="M14" s="27">
        <f>IF(OR(F14="",G14=""),"",IFERROR((G14-F14)*24,0))</f>
        <v/>
      </c>
      <c r="N14" s="13">
        <f>IF(A14="","",IF(L14="Present","Completed",IF(L14="Unconfirmed","Action Required","Review")))</f>
        <v/>
      </c>
      <c r="O14" s="6" t="n"/>
    </row>
    <row r="15">
      <c r="A15" s="3" t="n"/>
      <c r="B15" s="4" t="n"/>
      <c r="C15" s="5">
        <f>IF(B15="","",B15)</f>
        <v/>
      </c>
      <c r="D15" s="6" t="n"/>
      <c r="E15" s="3" t="n"/>
      <c r="F15" s="7" t="n"/>
      <c r="G15" s="7" t="n"/>
      <c r="H15" s="3" t="n"/>
      <c r="I15" s="8">
        <f>IF(H15="","",IFERROR(VLOOKUP(H15,'Members'!$A$3:$G$102,2,FALSE),""))</f>
        <v/>
      </c>
      <c r="J15" s="3" t="n"/>
      <c r="K15" s="9">
        <f>IF(H15="","",IFERROR(VLOOKUP(H15,'Members'!$A$3:$G$102,5,FALSE),""))</f>
        <v/>
      </c>
      <c r="L15" s="3" t="n"/>
      <c r="M15" s="26">
        <f>IF(OR(F15="",G15=""),"",IFERROR((G15-F15)*24,0))</f>
        <v/>
      </c>
      <c r="N15" s="9">
        <f>IF(A15="","",IF(L15="Present","Completed",IF(L15="Unconfirmed","Action Required","Review")))</f>
        <v/>
      </c>
      <c r="O15" s="6" t="n"/>
    </row>
    <row r="16">
      <c r="A16" s="3" t="n"/>
      <c r="B16" s="4" t="n"/>
      <c r="C16" s="11">
        <f>IF(B16="","",B16)</f>
        <v/>
      </c>
      <c r="D16" s="6" t="n"/>
      <c r="E16" s="3" t="n"/>
      <c r="F16" s="7" t="n"/>
      <c r="G16" s="7" t="n"/>
      <c r="H16" s="3" t="n"/>
      <c r="I16" s="12">
        <f>IF(H16="","",IFERROR(VLOOKUP(H16,'Members'!$A$3:$G$102,2,FALSE),""))</f>
        <v/>
      </c>
      <c r="J16" s="3" t="n"/>
      <c r="K16" s="13">
        <f>IF(H16="","",IFERROR(VLOOKUP(H16,'Members'!$A$3:$G$102,5,FALSE),""))</f>
        <v/>
      </c>
      <c r="L16" s="3" t="n"/>
      <c r="M16" s="27">
        <f>IF(OR(F16="",G16=""),"",IFERROR((G16-F16)*24,0))</f>
        <v/>
      </c>
      <c r="N16" s="13">
        <f>IF(A16="","",IF(L16="Present","Completed",IF(L16="Unconfirmed","Action Required","Review")))</f>
        <v/>
      </c>
      <c r="O16" s="6" t="n"/>
    </row>
    <row r="17">
      <c r="A17" s="3" t="n"/>
      <c r="B17" s="4" t="n"/>
      <c r="C17" s="5">
        <f>IF(B17="","",B17)</f>
        <v/>
      </c>
      <c r="D17" s="6" t="n"/>
      <c r="E17" s="3" t="n"/>
      <c r="F17" s="7" t="n"/>
      <c r="G17" s="7" t="n"/>
      <c r="H17" s="3" t="n"/>
      <c r="I17" s="8">
        <f>IF(H17="","",IFERROR(VLOOKUP(H17,'Members'!$A$3:$G$102,2,FALSE),""))</f>
        <v/>
      </c>
      <c r="J17" s="3" t="n"/>
      <c r="K17" s="9">
        <f>IF(H17="","",IFERROR(VLOOKUP(H17,'Members'!$A$3:$G$102,5,FALSE),""))</f>
        <v/>
      </c>
      <c r="L17" s="3" t="n"/>
      <c r="M17" s="26">
        <f>IF(OR(F17="",G17=""),"",IFERROR((G17-F17)*24,0))</f>
        <v/>
      </c>
      <c r="N17" s="9">
        <f>IF(A17="","",IF(L17="Present","Completed",IF(L17="Unconfirmed","Action Required","Review")))</f>
        <v/>
      </c>
      <c r="O17" s="6" t="n"/>
    </row>
    <row r="18">
      <c r="A18" s="3" t="n"/>
      <c r="B18" s="4" t="n"/>
      <c r="C18" s="11">
        <f>IF(B18="","",B18)</f>
        <v/>
      </c>
      <c r="D18" s="6" t="n"/>
      <c r="E18" s="3" t="n"/>
      <c r="F18" s="7" t="n"/>
      <c r="G18" s="7" t="n"/>
      <c r="H18" s="3" t="n"/>
      <c r="I18" s="12">
        <f>IF(H18="","",IFERROR(VLOOKUP(H18,'Members'!$A$3:$G$102,2,FALSE),""))</f>
        <v/>
      </c>
      <c r="J18" s="3" t="n"/>
      <c r="K18" s="13">
        <f>IF(H18="","",IFERROR(VLOOKUP(H18,'Members'!$A$3:$G$102,5,FALSE),""))</f>
        <v/>
      </c>
      <c r="L18" s="3" t="n"/>
      <c r="M18" s="27">
        <f>IF(OR(F18="",G18=""),"",IFERROR((G18-F18)*24,0))</f>
        <v/>
      </c>
      <c r="N18" s="13">
        <f>IF(A18="","",IF(L18="Present","Completed",IF(L18="Unconfirmed","Action Required","Review")))</f>
        <v/>
      </c>
      <c r="O18" s="6" t="n"/>
    </row>
    <row r="19">
      <c r="A19" s="3" t="n"/>
      <c r="B19" s="4" t="n"/>
      <c r="C19" s="5">
        <f>IF(B19="","",B19)</f>
        <v/>
      </c>
      <c r="D19" s="6" t="n"/>
      <c r="E19" s="3" t="n"/>
      <c r="F19" s="7" t="n"/>
      <c r="G19" s="7" t="n"/>
      <c r="H19" s="3" t="n"/>
      <c r="I19" s="8">
        <f>IF(H19="","",IFERROR(VLOOKUP(H19,'Members'!$A$3:$G$102,2,FALSE),""))</f>
        <v/>
      </c>
      <c r="J19" s="3" t="n"/>
      <c r="K19" s="9">
        <f>IF(H19="","",IFERROR(VLOOKUP(H19,'Members'!$A$3:$G$102,5,FALSE),""))</f>
        <v/>
      </c>
      <c r="L19" s="3" t="n"/>
      <c r="M19" s="26">
        <f>IF(OR(F19="",G19=""),"",IFERROR((G19-F19)*24,0))</f>
        <v/>
      </c>
      <c r="N19" s="9">
        <f>IF(A19="","",IF(L19="Present","Completed",IF(L19="Unconfirmed","Action Required","Review")))</f>
        <v/>
      </c>
      <c r="O19" s="6" t="n"/>
    </row>
    <row r="20">
      <c r="A20" s="3" t="n"/>
      <c r="B20" s="4" t="n"/>
      <c r="C20" s="11">
        <f>IF(B20="","",B20)</f>
        <v/>
      </c>
      <c r="D20" s="6" t="n"/>
      <c r="E20" s="3" t="n"/>
      <c r="F20" s="7" t="n"/>
      <c r="G20" s="7" t="n"/>
      <c r="H20" s="3" t="n"/>
      <c r="I20" s="12">
        <f>IF(H20="","",IFERROR(VLOOKUP(H20,'Members'!$A$3:$G$102,2,FALSE),""))</f>
        <v/>
      </c>
      <c r="J20" s="3" t="n"/>
      <c r="K20" s="13">
        <f>IF(H20="","",IFERROR(VLOOKUP(H20,'Members'!$A$3:$G$102,5,FALSE),""))</f>
        <v/>
      </c>
      <c r="L20" s="3" t="n"/>
      <c r="M20" s="27">
        <f>IF(OR(F20="",G20=""),"",IFERROR((G20-F20)*24,0))</f>
        <v/>
      </c>
      <c r="N20" s="13">
        <f>IF(A20="","",IF(L20="Present","Completed",IF(L20="Unconfirmed","Action Required","Review")))</f>
        <v/>
      </c>
      <c r="O20" s="6" t="n"/>
    </row>
    <row r="21">
      <c r="A21" s="3" t="n"/>
      <c r="B21" s="4" t="n"/>
      <c r="C21" s="5">
        <f>IF(B21="","",B21)</f>
        <v/>
      </c>
      <c r="D21" s="6" t="n"/>
      <c r="E21" s="3" t="n"/>
      <c r="F21" s="7" t="n"/>
      <c r="G21" s="7" t="n"/>
      <c r="H21" s="3" t="n"/>
      <c r="I21" s="8">
        <f>IF(H21="","",IFERROR(VLOOKUP(H21,'Members'!$A$3:$G$102,2,FALSE),""))</f>
        <v/>
      </c>
      <c r="J21" s="3" t="n"/>
      <c r="K21" s="9">
        <f>IF(H21="","",IFERROR(VLOOKUP(H21,'Members'!$A$3:$G$102,5,FALSE),""))</f>
        <v/>
      </c>
      <c r="L21" s="3" t="n"/>
      <c r="M21" s="26">
        <f>IF(OR(F21="",G21=""),"",IFERROR((G21-F21)*24,0))</f>
        <v/>
      </c>
      <c r="N21" s="9">
        <f>IF(A21="","",IF(L21="Present","Completed",IF(L21="Unconfirmed","Action Required","Review")))</f>
        <v/>
      </c>
      <c r="O21" s="6" t="n"/>
    </row>
    <row r="22">
      <c r="A22" s="3" t="n"/>
      <c r="B22" s="4" t="n"/>
      <c r="C22" s="11">
        <f>IF(B22="","",B22)</f>
        <v/>
      </c>
      <c r="D22" s="6" t="n"/>
      <c r="E22" s="3" t="n"/>
      <c r="F22" s="7" t="n"/>
      <c r="G22" s="7" t="n"/>
      <c r="H22" s="3" t="n"/>
      <c r="I22" s="12">
        <f>IF(H22="","",IFERROR(VLOOKUP(H22,'Members'!$A$3:$G$102,2,FALSE),""))</f>
        <v/>
      </c>
      <c r="J22" s="3" t="n"/>
      <c r="K22" s="13">
        <f>IF(H22="","",IFERROR(VLOOKUP(H22,'Members'!$A$3:$G$102,5,FALSE),""))</f>
        <v/>
      </c>
      <c r="L22" s="3" t="n"/>
      <c r="M22" s="27">
        <f>IF(OR(F22="",G22=""),"",IFERROR((G22-F22)*24,0))</f>
        <v/>
      </c>
      <c r="N22" s="13">
        <f>IF(A22="","",IF(L22="Present","Completed",IF(L22="Unconfirmed","Action Required","Review")))</f>
        <v/>
      </c>
      <c r="O22" s="6" t="n"/>
    </row>
    <row r="23">
      <c r="A23" s="3" t="n"/>
      <c r="B23" s="4" t="n"/>
      <c r="C23" s="5">
        <f>IF(B23="","",B23)</f>
        <v/>
      </c>
      <c r="D23" s="6" t="n"/>
      <c r="E23" s="3" t="n"/>
      <c r="F23" s="7" t="n"/>
      <c r="G23" s="7" t="n"/>
      <c r="H23" s="3" t="n"/>
      <c r="I23" s="8">
        <f>IF(H23="","",IFERROR(VLOOKUP(H23,'Members'!$A$3:$G$102,2,FALSE),""))</f>
        <v/>
      </c>
      <c r="J23" s="3" t="n"/>
      <c r="K23" s="9">
        <f>IF(H23="","",IFERROR(VLOOKUP(H23,'Members'!$A$3:$G$102,5,FALSE),""))</f>
        <v/>
      </c>
      <c r="L23" s="3" t="n"/>
      <c r="M23" s="26">
        <f>IF(OR(F23="",G23=""),"",IFERROR((G23-F23)*24,0))</f>
        <v/>
      </c>
      <c r="N23" s="9">
        <f>IF(A23="","",IF(L23="Present","Completed",IF(L23="Unconfirmed","Action Required","Review")))</f>
        <v/>
      </c>
      <c r="O23" s="6" t="n"/>
    </row>
    <row r="24">
      <c r="A24" s="3" t="n"/>
      <c r="B24" s="4" t="n"/>
      <c r="C24" s="11">
        <f>IF(B24="","",B24)</f>
        <v/>
      </c>
      <c r="D24" s="6" t="n"/>
      <c r="E24" s="3" t="n"/>
      <c r="F24" s="7" t="n"/>
      <c r="G24" s="7" t="n"/>
      <c r="H24" s="3" t="n"/>
      <c r="I24" s="12">
        <f>IF(H24="","",IFERROR(VLOOKUP(H24,'Members'!$A$3:$G$102,2,FALSE),""))</f>
        <v/>
      </c>
      <c r="J24" s="3" t="n"/>
      <c r="K24" s="13">
        <f>IF(H24="","",IFERROR(VLOOKUP(H24,'Members'!$A$3:$G$102,5,FALSE),""))</f>
        <v/>
      </c>
      <c r="L24" s="3" t="n"/>
      <c r="M24" s="27">
        <f>IF(OR(F24="",G24=""),"",IFERROR((G24-F24)*24,0))</f>
        <v/>
      </c>
      <c r="N24" s="13">
        <f>IF(A24="","",IF(L24="Present","Completed",IF(L24="Unconfirmed","Action Required","Review")))</f>
        <v/>
      </c>
      <c r="O24" s="6" t="n"/>
    </row>
    <row r="25">
      <c r="A25" s="3" t="n"/>
      <c r="B25" s="4" t="n"/>
      <c r="C25" s="5">
        <f>IF(B25="","",B25)</f>
        <v/>
      </c>
      <c r="D25" s="6" t="n"/>
      <c r="E25" s="3" t="n"/>
      <c r="F25" s="7" t="n"/>
      <c r="G25" s="7" t="n"/>
      <c r="H25" s="3" t="n"/>
      <c r="I25" s="8">
        <f>IF(H25="","",IFERROR(VLOOKUP(H25,'Members'!$A$3:$G$102,2,FALSE),""))</f>
        <v/>
      </c>
      <c r="J25" s="3" t="n"/>
      <c r="K25" s="9">
        <f>IF(H25="","",IFERROR(VLOOKUP(H25,'Members'!$A$3:$G$102,5,FALSE),""))</f>
        <v/>
      </c>
      <c r="L25" s="3" t="n"/>
      <c r="M25" s="26">
        <f>IF(OR(F25="",G25=""),"",IFERROR((G25-F25)*24,0))</f>
        <v/>
      </c>
      <c r="N25" s="9">
        <f>IF(A25="","",IF(L25="Present","Completed",IF(L25="Unconfirmed","Action Required","Review")))</f>
        <v/>
      </c>
      <c r="O25" s="6" t="n"/>
    </row>
    <row r="26">
      <c r="A26" s="3" t="n"/>
      <c r="B26" s="4" t="n"/>
      <c r="C26" s="11">
        <f>IF(B26="","",B26)</f>
        <v/>
      </c>
      <c r="D26" s="6" t="n"/>
      <c r="E26" s="3" t="n"/>
      <c r="F26" s="7" t="n"/>
      <c r="G26" s="7" t="n"/>
      <c r="H26" s="3" t="n"/>
      <c r="I26" s="12">
        <f>IF(H26="","",IFERROR(VLOOKUP(H26,'Members'!$A$3:$G$102,2,FALSE),""))</f>
        <v/>
      </c>
      <c r="J26" s="3" t="n"/>
      <c r="K26" s="13">
        <f>IF(H26="","",IFERROR(VLOOKUP(H26,'Members'!$A$3:$G$102,5,FALSE),""))</f>
        <v/>
      </c>
      <c r="L26" s="3" t="n"/>
      <c r="M26" s="27">
        <f>IF(OR(F26="",G26=""),"",IFERROR((G26-F26)*24,0))</f>
        <v/>
      </c>
      <c r="N26" s="13">
        <f>IF(A26="","",IF(L26="Present","Completed",IF(L26="Unconfirmed","Action Required","Review")))</f>
        <v/>
      </c>
      <c r="O26" s="6" t="n"/>
    </row>
    <row r="27">
      <c r="A27" s="3" t="n"/>
      <c r="B27" s="4" t="n"/>
      <c r="C27" s="5">
        <f>IF(B27="","",B27)</f>
        <v/>
      </c>
      <c r="D27" s="6" t="n"/>
      <c r="E27" s="3" t="n"/>
      <c r="F27" s="7" t="n"/>
      <c r="G27" s="7" t="n"/>
      <c r="H27" s="3" t="n"/>
      <c r="I27" s="8">
        <f>IF(H27="","",IFERROR(VLOOKUP(H27,'Members'!$A$3:$G$102,2,FALSE),""))</f>
        <v/>
      </c>
      <c r="J27" s="3" t="n"/>
      <c r="K27" s="9">
        <f>IF(H27="","",IFERROR(VLOOKUP(H27,'Members'!$A$3:$G$102,5,FALSE),""))</f>
        <v/>
      </c>
      <c r="L27" s="3" t="n"/>
      <c r="M27" s="26">
        <f>IF(OR(F27="",G27=""),"",IFERROR((G27-F27)*24,0))</f>
        <v/>
      </c>
      <c r="N27" s="9">
        <f>IF(A27="","",IF(L27="Present","Completed",IF(L27="Unconfirmed","Action Required","Review")))</f>
        <v/>
      </c>
      <c r="O27" s="6" t="n"/>
    </row>
    <row r="28">
      <c r="A28" s="3" t="n"/>
      <c r="B28" s="4" t="n"/>
      <c r="C28" s="11">
        <f>IF(B28="","",B28)</f>
        <v/>
      </c>
      <c r="D28" s="6" t="n"/>
      <c r="E28" s="3" t="n"/>
      <c r="F28" s="7" t="n"/>
      <c r="G28" s="7" t="n"/>
      <c r="H28" s="3" t="n"/>
      <c r="I28" s="12">
        <f>IF(H28="","",IFERROR(VLOOKUP(H28,'Members'!$A$3:$G$102,2,FALSE),""))</f>
        <v/>
      </c>
      <c r="J28" s="3" t="n"/>
      <c r="K28" s="13">
        <f>IF(H28="","",IFERROR(VLOOKUP(H28,'Members'!$A$3:$G$102,5,FALSE),""))</f>
        <v/>
      </c>
      <c r="L28" s="3" t="n"/>
      <c r="M28" s="27">
        <f>IF(OR(F28="",G28=""),"",IFERROR((G28-F28)*24,0))</f>
        <v/>
      </c>
      <c r="N28" s="13">
        <f>IF(A28="","",IF(L28="Present","Completed",IF(L28="Unconfirmed","Action Required","Review")))</f>
        <v/>
      </c>
      <c r="O28" s="6" t="n"/>
    </row>
    <row r="29">
      <c r="A29" s="3" t="n"/>
      <c r="B29" s="4" t="n"/>
      <c r="C29" s="5">
        <f>IF(B29="","",B29)</f>
        <v/>
      </c>
      <c r="D29" s="6" t="n"/>
      <c r="E29" s="3" t="n"/>
      <c r="F29" s="7" t="n"/>
      <c r="G29" s="7" t="n"/>
      <c r="H29" s="3" t="n"/>
      <c r="I29" s="8">
        <f>IF(H29="","",IFERROR(VLOOKUP(H29,'Members'!$A$3:$G$102,2,FALSE),""))</f>
        <v/>
      </c>
      <c r="J29" s="3" t="n"/>
      <c r="K29" s="9">
        <f>IF(H29="","",IFERROR(VLOOKUP(H29,'Members'!$A$3:$G$102,5,FALSE),""))</f>
        <v/>
      </c>
      <c r="L29" s="3" t="n"/>
      <c r="M29" s="26">
        <f>IF(OR(F29="",G29=""),"",IFERROR((G29-F29)*24,0))</f>
        <v/>
      </c>
      <c r="N29" s="9">
        <f>IF(A29="","",IF(L29="Present","Completed",IF(L29="Unconfirmed","Action Required","Review")))</f>
        <v/>
      </c>
      <c r="O29" s="6" t="n"/>
    </row>
    <row r="30">
      <c r="A30" s="3" t="n"/>
      <c r="B30" s="4" t="n"/>
      <c r="C30" s="11">
        <f>IF(B30="","",B30)</f>
        <v/>
      </c>
      <c r="D30" s="6" t="n"/>
      <c r="E30" s="3" t="n"/>
      <c r="F30" s="7" t="n"/>
      <c r="G30" s="7" t="n"/>
      <c r="H30" s="3" t="n"/>
      <c r="I30" s="12">
        <f>IF(H30="","",IFERROR(VLOOKUP(H30,'Members'!$A$3:$G$102,2,FALSE),""))</f>
        <v/>
      </c>
      <c r="J30" s="3" t="n"/>
      <c r="K30" s="13">
        <f>IF(H30="","",IFERROR(VLOOKUP(H30,'Members'!$A$3:$G$102,5,FALSE),""))</f>
        <v/>
      </c>
      <c r="L30" s="3" t="n"/>
      <c r="M30" s="27">
        <f>IF(OR(F30="",G30=""),"",IFERROR((G30-F30)*24,0))</f>
        <v/>
      </c>
      <c r="N30" s="13">
        <f>IF(A30="","",IF(L30="Present","Completed",IF(L30="Unconfirmed","Action Required","Review")))</f>
        <v/>
      </c>
      <c r="O30" s="6" t="n"/>
    </row>
    <row r="31">
      <c r="A31" s="3" t="n"/>
      <c r="B31" s="4" t="n"/>
      <c r="C31" s="5">
        <f>IF(B31="","",B31)</f>
        <v/>
      </c>
      <c r="D31" s="6" t="n"/>
      <c r="E31" s="3" t="n"/>
      <c r="F31" s="7" t="n"/>
      <c r="G31" s="7" t="n"/>
      <c r="H31" s="3" t="n"/>
      <c r="I31" s="8">
        <f>IF(H31="","",IFERROR(VLOOKUP(H31,'Members'!$A$3:$G$102,2,FALSE),""))</f>
        <v/>
      </c>
      <c r="J31" s="3" t="n"/>
      <c r="K31" s="9">
        <f>IF(H31="","",IFERROR(VLOOKUP(H31,'Members'!$A$3:$G$102,5,FALSE),""))</f>
        <v/>
      </c>
      <c r="L31" s="3" t="n"/>
      <c r="M31" s="26">
        <f>IF(OR(F31="",G31=""),"",IFERROR((G31-F31)*24,0))</f>
        <v/>
      </c>
      <c r="N31" s="9">
        <f>IF(A31="","",IF(L31="Present","Completed",IF(L31="Unconfirmed","Action Required","Review")))</f>
        <v/>
      </c>
      <c r="O31" s="6" t="n"/>
    </row>
    <row r="32">
      <c r="A32" s="3" t="n"/>
      <c r="B32" s="4" t="n"/>
      <c r="C32" s="11">
        <f>IF(B32="","",B32)</f>
        <v/>
      </c>
      <c r="D32" s="6" t="n"/>
      <c r="E32" s="3" t="n"/>
      <c r="F32" s="7" t="n"/>
      <c r="G32" s="7" t="n"/>
      <c r="H32" s="3" t="n"/>
      <c r="I32" s="12">
        <f>IF(H32="","",IFERROR(VLOOKUP(H32,'Members'!$A$3:$G$102,2,FALSE),""))</f>
        <v/>
      </c>
      <c r="J32" s="3" t="n"/>
      <c r="K32" s="13">
        <f>IF(H32="","",IFERROR(VLOOKUP(H32,'Members'!$A$3:$G$102,5,FALSE),""))</f>
        <v/>
      </c>
      <c r="L32" s="3" t="n"/>
      <c r="M32" s="27">
        <f>IF(OR(F32="",G32=""),"",IFERROR((G32-F32)*24,0))</f>
        <v/>
      </c>
      <c r="N32" s="13">
        <f>IF(A32="","",IF(L32="Present","Completed",IF(L32="Unconfirmed","Action Required","Review")))</f>
        <v/>
      </c>
      <c r="O32" s="6" t="n"/>
    </row>
    <row r="33">
      <c r="A33" s="3" t="n"/>
      <c r="B33" s="4" t="n"/>
      <c r="C33" s="5">
        <f>IF(B33="","",B33)</f>
        <v/>
      </c>
      <c r="D33" s="6" t="n"/>
      <c r="E33" s="3" t="n"/>
      <c r="F33" s="7" t="n"/>
      <c r="G33" s="7" t="n"/>
      <c r="H33" s="3" t="n"/>
      <c r="I33" s="8">
        <f>IF(H33="","",IFERROR(VLOOKUP(H33,'Members'!$A$3:$G$102,2,FALSE),""))</f>
        <v/>
      </c>
      <c r="J33" s="3" t="n"/>
      <c r="K33" s="9">
        <f>IF(H33="","",IFERROR(VLOOKUP(H33,'Members'!$A$3:$G$102,5,FALSE),""))</f>
        <v/>
      </c>
      <c r="L33" s="3" t="n"/>
      <c r="M33" s="26">
        <f>IF(OR(F33="",G33=""),"",IFERROR((G33-F33)*24,0))</f>
        <v/>
      </c>
      <c r="N33" s="9">
        <f>IF(A33="","",IF(L33="Present","Completed",IF(L33="Unconfirmed","Action Required","Review")))</f>
        <v/>
      </c>
      <c r="O33" s="6" t="n"/>
    </row>
    <row r="34">
      <c r="A34" s="3" t="n"/>
      <c r="B34" s="4" t="n"/>
      <c r="C34" s="11">
        <f>IF(B34="","",B34)</f>
        <v/>
      </c>
      <c r="D34" s="6" t="n"/>
      <c r="E34" s="3" t="n"/>
      <c r="F34" s="7" t="n"/>
      <c r="G34" s="7" t="n"/>
      <c r="H34" s="3" t="n"/>
      <c r="I34" s="12">
        <f>IF(H34="","",IFERROR(VLOOKUP(H34,'Members'!$A$3:$G$102,2,FALSE),""))</f>
        <v/>
      </c>
      <c r="J34" s="3" t="n"/>
      <c r="K34" s="13">
        <f>IF(H34="","",IFERROR(VLOOKUP(H34,'Members'!$A$3:$G$102,5,FALSE),""))</f>
        <v/>
      </c>
      <c r="L34" s="3" t="n"/>
      <c r="M34" s="27">
        <f>IF(OR(F34="",G34=""),"",IFERROR((G34-F34)*24,0))</f>
        <v/>
      </c>
      <c r="N34" s="13">
        <f>IF(A34="","",IF(L34="Present","Completed",IF(L34="Unconfirmed","Action Required","Review")))</f>
        <v/>
      </c>
      <c r="O34" s="6" t="n"/>
    </row>
    <row r="35">
      <c r="A35" s="3" t="n"/>
      <c r="B35" s="4" t="n"/>
      <c r="C35" s="5">
        <f>IF(B35="","",B35)</f>
        <v/>
      </c>
      <c r="D35" s="6" t="n"/>
      <c r="E35" s="3" t="n"/>
      <c r="F35" s="7" t="n"/>
      <c r="G35" s="7" t="n"/>
      <c r="H35" s="3" t="n"/>
      <c r="I35" s="8">
        <f>IF(H35="","",IFERROR(VLOOKUP(H35,'Members'!$A$3:$G$102,2,FALSE),""))</f>
        <v/>
      </c>
      <c r="J35" s="3" t="n"/>
      <c r="K35" s="9">
        <f>IF(H35="","",IFERROR(VLOOKUP(H35,'Members'!$A$3:$G$102,5,FALSE),""))</f>
        <v/>
      </c>
      <c r="L35" s="3" t="n"/>
      <c r="M35" s="26">
        <f>IF(OR(F35="",G35=""),"",IFERROR((G35-F35)*24,0))</f>
        <v/>
      </c>
      <c r="N35" s="9">
        <f>IF(A35="","",IF(L35="Present","Completed",IF(L35="Unconfirmed","Action Required","Review")))</f>
        <v/>
      </c>
      <c r="O35" s="6" t="n"/>
    </row>
    <row r="36">
      <c r="A36" s="3" t="n"/>
      <c r="B36" s="4" t="n"/>
      <c r="C36" s="11">
        <f>IF(B36="","",B36)</f>
        <v/>
      </c>
      <c r="D36" s="6" t="n"/>
      <c r="E36" s="3" t="n"/>
      <c r="F36" s="7" t="n"/>
      <c r="G36" s="7" t="n"/>
      <c r="H36" s="3" t="n"/>
      <c r="I36" s="12">
        <f>IF(H36="","",IFERROR(VLOOKUP(H36,'Members'!$A$3:$G$102,2,FALSE),""))</f>
        <v/>
      </c>
      <c r="J36" s="3" t="n"/>
      <c r="K36" s="13">
        <f>IF(H36="","",IFERROR(VLOOKUP(H36,'Members'!$A$3:$G$102,5,FALSE),""))</f>
        <v/>
      </c>
      <c r="L36" s="3" t="n"/>
      <c r="M36" s="27">
        <f>IF(OR(F36="",G36=""),"",IFERROR((G36-F36)*24,0))</f>
        <v/>
      </c>
      <c r="N36" s="13">
        <f>IF(A36="","",IF(L36="Present","Completed",IF(L36="Unconfirmed","Action Required","Review")))</f>
        <v/>
      </c>
      <c r="O36" s="6" t="n"/>
    </row>
    <row r="37">
      <c r="A37" s="3" t="n"/>
      <c r="B37" s="4" t="n"/>
      <c r="C37" s="5">
        <f>IF(B37="","",B37)</f>
        <v/>
      </c>
      <c r="D37" s="6" t="n"/>
      <c r="E37" s="3" t="n"/>
      <c r="F37" s="7" t="n"/>
      <c r="G37" s="7" t="n"/>
      <c r="H37" s="3" t="n"/>
      <c r="I37" s="8">
        <f>IF(H37="","",IFERROR(VLOOKUP(H37,'Members'!$A$3:$G$102,2,FALSE),""))</f>
        <v/>
      </c>
      <c r="J37" s="3" t="n"/>
      <c r="K37" s="9">
        <f>IF(H37="","",IFERROR(VLOOKUP(H37,'Members'!$A$3:$G$102,5,FALSE),""))</f>
        <v/>
      </c>
      <c r="L37" s="3" t="n"/>
      <c r="M37" s="26">
        <f>IF(OR(F37="",G37=""),"",IFERROR((G37-F37)*24,0))</f>
        <v/>
      </c>
      <c r="N37" s="9">
        <f>IF(A37="","",IF(L37="Present","Completed",IF(L37="Unconfirmed","Action Required","Review")))</f>
        <v/>
      </c>
      <c r="O37" s="6" t="n"/>
    </row>
    <row r="38">
      <c r="A38" s="3" t="n"/>
      <c r="B38" s="4" t="n"/>
      <c r="C38" s="11">
        <f>IF(B38="","",B38)</f>
        <v/>
      </c>
      <c r="D38" s="6" t="n"/>
      <c r="E38" s="3" t="n"/>
      <c r="F38" s="7" t="n"/>
      <c r="G38" s="7" t="n"/>
      <c r="H38" s="3" t="n"/>
      <c r="I38" s="12">
        <f>IF(H38="","",IFERROR(VLOOKUP(H38,'Members'!$A$3:$G$102,2,FALSE),""))</f>
        <v/>
      </c>
      <c r="J38" s="3" t="n"/>
      <c r="K38" s="13">
        <f>IF(H38="","",IFERROR(VLOOKUP(H38,'Members'!$A$3:$G$102,5,FALSE),""))</f>
        <v/>
      </c>
      <c r="L38" s="3" t="n"/>
      <c r="M38" s="27">
        <f>IF(OR(F38="",G38=""),"",IFERROR((G38-F38)*24,0))</f>
        <v/>
      </c>
      <c r="N38" s="13">
        <f>IF(A38="","",IF(L38="Present","Completed",IF(L38="Unconfirmed","Action Required","Review")))</f>
        <v/>
      </c>
      <c r="O38" s="6" t="n"/>
    </row>
    <row r="39">
      <c r="A39" s="3" t="n"/>
      <c r="B39" s="4" t="n"/>
      <c r="C39" s="5">
        <f>IF(B39="","",B39)</f>
        <v/>
      </c>
      <c r="D39" s="6" t="n"/>
      <c r="E39" s="3" t="n"/>
      <c r="F39" s="7" t="n"/>
      <c r="G39" s="7" t="n"/>
      <c r="H39" s="3" t="n"/>
      <c r="I39" s="8">
        <f>IF(H39="","",IFERROR(VLOOKUP(H39,'Members'!$A$3:$G$102,2,FALSE),""))</f>
        <v/>
      </c>
      <c r="J39" s="3" t="n"/>
      <c r="K39" s="9">
        <f>IF(H39="","",IFERROR(VLOOKUP(H39,'Members'!$A$3:$G$102,5,FALSE),""))</f>
        <v/>
      </c>
      <c r="L39" s="3" t="n"/>
      <c r="M39" s="26">
        <f>IF(OR(F39="",G39=""),"",IFERROR((G39-F39)*24,0))</f>
        <v/>
      </c>
      <c r="N39" s="9">
        <f>IF(A39="","",IF(L39="Present","Completed",IF(L39="Unconfirmed","Action Required","Review")))</f>
        <v/>
      </c>
      <c r="O39" s="6" t="n"/>
    </row>
    <row r="40">
      <c r="A40" s="3" t="n"/>
      <c r="B40" s="4" t="n"/>
      <c r="C40" s="11">
        <f>IF(B40="","",B40)</f>
        <v/>
      </c>
      <c r="D40" s="6" t="n"/>
      <c r="E40" s="3" t="n"/>
      <c r="F40" s="7" t="n"/>
      <c r="G40" s="7" t="n"/>
      <c r="H40" s="3" t="n"/>
      <c r="I40" s="12">
        <f>IF(H40="","",IFERROR(VLOOKUP(H40,'Members'!$A$3:$G$102,2,FALSE),""))</f>
        <v/>
      </c>
      <c r="J40" s="3" t="n"/>
      <c r="K40" s="13">
        <f>IF(H40="","",IFERROR(VLOOKUP(H40,'Members'!$A$3:$G$102,5,FALSE),""))</f>
        <v/>
      </c>
      <c r="L40" s="3" t="n"/>
      <c r="M40" s="27">
        <f>IF(OR(F40="",G40=""),"",IFERROR((G40-F40)*24,0))</f>
        <v/>
      </c>
      <c r="N40" s="13">
        <f>IF(A40="","",IF(L40="Present","Completed",IF(L40="Unconfirmed","Action Required","Review")))</f>
        <v/>
      </c>
      <c r="O40" s="6" t="n"/>
    </row>
    <row r="41">
      <c r="A41" s="3" t="n"/>
      <c r="B41" s="4" t="n"/>
      <c r="C41" s="5">
        <f>IF(B41="","",B41)</f>
        <v/>
      </c>
      <c r="D41" s="6" t="n"/>
      <c r="E41" s="3" t="n"/>
      <c r="F41" s="7" t="n"/>
      <c r="G41" s="7" t="n"/>
      <c r="H41" s="3" t="n"/>
      <c r="I41" s="8">
        <f>IF(H41="","",IFERROR(VLOOKUP(H41,'Members'!$A$3:$G$102,2,FALSE),""))</f>
        <v/>
      </c>
      <c r="J41" s="3" t="n"/>
      <c r="K41" s="9">
        <f>IF(H41="","",IFERROR(VLOOKUP(H41,'Members'!$A$3:$G$102,5,FALSE),""))</f>
        <v/>
      </c>
      <c r="L41" s="3" t="n"/>
      <c r="M41" s="26">
        <f>IF(OR(F41="",G41=""),"",IFERROR((G41-F41)*24,0))</f>
        <v/>
      </c>
      <c r="N41" s="9">
        <f>IF(A41="","",IF(L41="Present","Completed",IF(L41="Unconfirmed","Action Required","Review")))</f>
        <v/>
      </c>
      <c r="O41" s="6" t="n"/>
    </row>
    <row r="42">
      <c r="A42" s="3" t="n"/>
      <c r="B42" s="4" t="n"/>
      <c r="C42" s="11">
        <f>IF(B42="","",B42)</f>
        <v/>
      </c>
      <c r="D42" s="6" t="n"/>
      <c r="E42" s="3" t="n"/>
      <c r="F42" s="7" t="n"/>
      <c r="G42" s="7" t="n"/>
      <c r="H42" s="3" t="n"/>
      <c r="I42" s="12">
        <f>IF(H42="","",IFERROR(VLOOKUP(H42,'Members'!$A$3:$G$102,2,FALSE),""))</f>
        <v/>
      </c>
      <c r="J42" s="3" t="n"/>
      <c r="K42" s="13">
        <f>IF(H42="","",IFERROR(VLOOKUP(H42,'Members'!$A$3:$G$102,5,FALSE),""))</f>
        <v/>
      </c>
      <c r="L42" s="3" t="n"/>
      <c r="M42" s="27">
        <f>IF(OR(F42="",G42=""),"",IFERROR((G42-F42)*24,0))</f>
        <v/>
      </c>
      <c r="N42" s="13">
        <f>IF(A42="","",IF(L42="Present","Completed",IF(L42="Unconfirmed","Action Required","Review")))</f>
        <v/>
      </c>
      <c r="O42" s="6" t="n"/>
    </row>
    <row r="43">
      <c r="A43" s="3" t="n"/>
      <c r="B43" s="4" t="n"/>
      <c r="C43" s="5">
        <f>IF(B43="","",B43)</f>
        <v/>
      </c>
      <c r="D43" s="6" t="n"/>
      <c r="E43" s="3" t="n"/>
      <c r="F43" s="7" t="n"/>
      <c r="G43" s="7" t="n"/>
      <c r="H43" s="3" t="n"/>
      <c r="I43" s="8">
        <f>IF(H43="","",IFERROR(VLOOKUP(H43,'Members'!$A$3:$G$102,2,FALSE),""))</f>
        <v/>
      </c>
      <c r="J43" s="3" t="n"/>
      <c r="K43" s="9">
        <f>IF(H43="","",IFERROR(VLOOKUP(H43,'Members'!$A$3:$G$102,5,FALSE),""))</f>
        <v/>
      </c>
      <c r="L43" s="3" t="n"/>
      <c r="M43" s="26">
        <f>IF(OR(F43="",G43=""),"",IFERROR((G43-F43)*24,0))</f>
        <v/>
      </c>
      <c r="N43" s="9">
        <f>IF(A43="","",IF(L43="Present","Completed",IF(L43="Unconfirmed","Action Required","Review")))</f>
        <v/>
      </c>
      <c r="O43" s="6" t="n"/>
    </row>
    <row r="44">
      <c r="A44" s="3" t="n"/>
      <c r="B44" s="4" t="n"/>
      <c r="C44" s="11">
        <f>IF(B44="","",B44)</f>
        <v/>
      </c>
      <c r="D44" s="6" t="n"/>
      <c r="E44" s="3" t="n"/>
      <c r="F44" s="7" t="n"/>
      <c r="G44" s="7" t="n"/>
      <c r="H44" s="3" t="n"/>
      <c r="I44" s="12">
        <f>IF(H44="","",IFERROR(VLOOKUP(H44,'Members'!$A$3:$G$102,2,FALSE),""))</f>
        <v/>
      </c>
      <c r="J44" s="3" t="n"/>
      <c r="K44" s="13">
        <f>IF(H44="","",IFERROR(VLOOKUP(H44,'Members'!$A$3:$G$102,5,FALSE),""))</f>
        <v/>
      </c>
      <c r="L44" s="3" t="n"/>
      <c r="M44" s="27">
        <f>IF(OR(F44="",G44=""),"",IFERROR((G44-F44)*24,0))</f>
        <v/>
      </c>
      <c r="N44" s="13">
        <f>IF(A44="","",IF(L44="Present","Completed",IF(L44="Unconfirmed","Action Required","Review")))</f>
        <v/>
      </c>
      <c r="O44" s="6" t="n"/>
    </row>
    <row r="45">
      <c r="A45" s="3" t="n"/>
      <c r="B45" s="4" t="n"/>
      <c r="C45" s="5">
        <f>IF(B45="","",B45)</f>
        <v/>
      </c>
      <c r="D45" s="6" t="n"/>
      <c r="E45" s="3" t="n"/>
      <c r="F45" s="7" t="n"/>
      <c r="G45" s="7" t="n"/>
      <c r="H45" s="3" t="n"/>
      <c r="I45" s="8">
        <f>IF(H45="","",IFERROR(VLOOKUP(H45,'Members'!$A$3:$G$102,2,FALSE),""))</f>
        <v/>
      </c>
      <c r="J45" s="3" t="n"/>
      <c r="K45" s="9">
        <f>IF(H45="","",IFERROR(VLOOKUP(H45,'Members'!$A$3:$G$102,5,FALSE),""))</f>
        <v/>
      </c>
      <c r="L45" s="3" t="n"/>
      <c r="M45" s="26">
        <f>IF(OR(F45="",G45=""),"",IFERROR((G45-F45)*24,0))</f>
        <v/>
      </c>
      <c r="N45" s="9">
        <f>IF(A45="","",IF(L45="Present","Completed",IF(L45="Unconfirmed","Action Required","Review")))</f>
        <v/>
      </c>
      <c r="O45" s="6" t="n"/>
    </row>
    <row r="46">
      <c r="A46" s="3" t="n"/>
      <c r="B46" s="4" t="n"/>
      <c r="C46" s="11">
        <f>IF(B46="","",B46)</f>
        <v/>
      </c>
      <c r="D46" s="6" t="n"/>
      <c r="E46" s="3" t="n"/>
      <c r="F46" s="7" t="n"/>
      <c r="G46" s="7" t="n"/>
      <c r="H46" s="3" t="n"/>
      <c r="I46" s="12">
        <f>IF(H46="","",IFERROR(VLOOKUP(H46,'Members'!$A$3:$G$102,2,FALSE),""))</f>
        <v/>
      </c>
      <c r="J46" s="3" t="n"/>
      <c r="K46" s="13">
        <f>IF(H46="","",IFERROR(VLOOKUP(H46,'Members'!$A$3:$G$102,5,FALSE),""))</f>
        <v/>
      </c>
      <c r="L46" s="3" t="n"/>
      <c r="M46" s="27">
        <f>IF(OR(F46="",G46=""),"",IFERROR((G46-F46)*24,0))</f>
        <v/>
      </c>
      <c r="N46" s="13">
        <f>IF(A46="","",IF(L46="Present","Completed",IF(L46="Unconfirmed","Action Required","Review")))</f>
        <v/>
      </c>
      <c r="O46" s="6" t="n"/>
    </row>
    <row r="47">
      <c r="A47" s="3" t="n"/>
      <c r="B47" s="4" t="n"/>
      <c r="C47" s="5">
        <f>IF(B47="","",B47)</f>
        <v/>
      </c>
      <c r="D47" s="6" t="n"/>
      <c r="E47" s="3" t="n"/>
      <c r="F47" s="7" t="n"/>
      <c r="G47" s="7" t="n"/>
      <c r="H47" s="3" t="n"/>
      <c r="I47" s="8">
        <f>IF(H47="","",IFERROR(VLOOKUP(H47,'Members'!$A$3:$G$102,2,FALSE),""))</f>
        <v/>
      </c>
      <c r="J47" s="3" t="n"/>
      <c r="K47" s="9">
        <f>IF(H47="","",IFERROR(VLOOKUP(H47,'Members'!$A$3:$G$102,5,FALSE),""))</f>
        <v/>
      </c>
      <c r="L47" s="3" t="n"/>
      <c r="M47" s="26">
        <f>IF(OR(F47="",G47=""),"",IFERROR((G47-F47)*24,0))</f>
        <v/>
      </c>
      <c r="N47" s="9">
        <f>IF(A47="","",IF(L47="Present","Completed",IF(L47="Unconfirmed","Action Required","Review")))</f>
        <v/>
      </c>
      <c r="O47" s="6" t="n"/>
    </row>
    <row r="48">
      <c r="A48" s="3" t="n"/>
      <c r="B48" s="4" t="n"/>
      <c r="C48" s="11">
        <f>IF(B48="","",B48)</f>
        <v/>
      </c>
      <c r="D48" s="6" t="n"/>
      <c r="E48" s="3" t="n"/>
      <c r="F48" s="7" t="n"/>
      <c r="G48" s="7" t="n"/>
      <c r="H48" s="3" t="n"/>
      <c r="I48" s="12">
        <f>IF(H48="","",IFERROR(VLOOKUP(H48,'Members'!$A$3:$G$102,2,FALSE),""))</f>
        <v/>
      </c>
      <c r="J48" s="3" t="n"/>
      <c r="K48" s="13">
        <f>IF(H48="","",IFERROR(VLOOKUP(H48,'Members'!$A$3:$G$102,5,FALSE),""))</f>
        <v/>
      </c>
      <c r="L48" s="3" t="n"/>
      <c r="M48" s="27">
        <f>IF(OR(F48="",G48=""),"",IFERROR((G48-F48)*24,0))</f>
        <v/>
      </c>
      <c r="N48" s="13">
        <f>IF(A48="","",IF(L48="Present","Completed",IF(L48="Unconfirmed","Action Required","Review")))</f>
        <v/>
      </c>
      <c r="O48" s="6" t="n"/>
    </row>
    <row r="49">
      <c r="A49" s="3" t="n"/>
      <c r="B49" s="4" t="n"/>
      <c r="C49" s="5">
        <f>IF(B49="","",B49)</f>
        <v/>
      </c>
      <c r="D49" s="6" t="n"/>
      <c r="E49" s="3" t="n"/>
      <c r="F49" s="7" t="n"/>
      <c r="G49" s="7" t="n"/>
      <c r="H49" s="3" t="n"/>
      <c r="I49" s="8">
        <f>IF(H49="","",IFERROR(VLOOKUP(H49,'Members'!$A$3:$G$102,2,FALSE),""))</f>
        <v/>
      </c>
      <c r="J49" s="3" t="n"/>
      <c r="K49" s="9">
        <f>IF(H49="","",IFERROR(VLOOKUP(H49,'Members'!$A$3:$G$102,5,FALSE),""))</f>
        <v/>
      </c>
      <c r="L49" s="3" t="n"/>
      <c r="M49" s="26">
        <f>IF(OR(F49="",G49=""),"",IFERROR((G49-F49)*24,0))</f>
        <v/>
      </c>
      <c r="N49" s="9">
        <f>IF(A49="","",IF(L49="Present","Completed",IF(L49="Unconfirmed","Action Required","Review")))</f>
        <v/>
      </c>
      <c r="O49" s="6" t="n"/>
    </row>
    <row r="50">
      <c r="A50" s="3" t="n"/>
      <c r="B50" s="4" t="n"/>
      <c r="C50" s="11">
        <f>IF(B50="","",B50)</f>
        <v/>
      </c>
      <c r="D50" s="6" t="n"/>
      <c r="E50" s="3" t="n"/>
      <c r="F50" s="7" t="n"/>
      <c r="G50" s="7" t="n"/>
      <c r="H50" s="3" t="n"/>
      <c r="I50" s="12">
        <f>IF(H50="","",IFERROR(VLOOKUP(H50,'Members'!$A$3:$G$102,2,FALSE),""))</f>
        <v/>
      </c>
      <c r="J50" s="3" t="n"/>
      <c r="K50" s="13">
        <f>IF(H50="","",IFERROR(VLOOKUP(H50,'Members'!$A$3:$G$102,5,FALSE),""))</f>
        <v/>
      </c>
      <c r="L50" s="3" t="n"/>
      <c r="M50" s="27">
        <f>IF(OR(F50="",G50=""),"",IFERROR((G50-F50)*24,0))</f>
        <v/>
      </c>
      <c r="N50" s="13">
        <f>IF(A50="","",IF(L50="Present","Completed",IF(L50="Unconfirmed","Action Required","Review")))</f>
        <v/>
      </c>
      <c r="O50" s="6" t="n"/>
    </row>
    <row r="51">
      <c r="A51" s="3" t="n"/>
      <c r="B51" s="4" t="n"/>
      <c r="C51" s="5">
        <f>IF(B51="","",B51)</f>
        <v/>
      </c>
      <c r="D51" s="6" t="n"/>
      <c r="E51" s="3" t="n"/>
      <c r="F51" s="7" t="n"/>
      <c r="G51" s="7" t="n"/>
      <c r="H51" s="3" t="n"/>
      <c r="I51" s="8">
        <f>IF(H51="","",IFERROR(VLOOKUP(H51,'Members'!$A$3:$G$102,2,FALSE),""))</f>
        <v/>
      </c>
      <c r="J51" s="3" t="n"/>
      <c r="K51" s="9">
        <f>IF(H51="","",IFERROR(VLOOKUP(H51,'Members'!$A$3:$G$102,5,FALSE),""))</f>
        <v/>
      </c>
      <c r="L51" s="3" t="n"/>
      <c r="M51" s="26">
        <f>IF(OR(F51="",G51=""),"",IFERROR((G51-F51)*24,0))</f>
        <v/>
      </c>
      <c r="N51" s="9">
        <f>IF(A51="","",IF(L51="Present","Completed",IF(L51="Unconfirmed","Action Required","Review")))</f>
        <v/>
      </c>
      <c r="O51" s="6" t="n"/>
    </row>
    <row r="52">
      <c r="A52" s="3" t="n"/>
      <c r="B52" s="4" t="n"/>
      <c r="C52" s="11">
        <f>IF(B52="","",B52)</f>
        <v/>
      </c>
      <c r="D52" s="6" t="n"/>
      <c r="E52" s="3" t="n"/>
      <c r="F52" s="7" t="n"/>
      <c r="G52" s="7" t="n"/>
      <c r="H52" s="3" t="n"/>
      <c r="I52" s="12">
        <f>IF(H52="","",IFERROR(VLOOKUP(H52,'Members'!$A$3:$G$102,2,FALSE),""))</f>
        <v/>
      </c>
      <c r="J52" s="3" t="n"/>
      <c r="K52" s="13">
        <f>IF(H52="","",IFERROR(VLOOKUP(H52,'Members'!$A$3:$G$102,5,FALSE),""))</f>
        <v/>
      </c>
      <c r="L52" s="3" t="n"/>
      <c r="M52" s="27">
        <f>IF(OR(F52="",G52=""),"",IFERROR((G52-F52)*24,0))</f>
        <v/>
      </c>
      <c r="N52" s="13">
        <f>IF(A52="","",IF(L52="Present","Completed",IF(L52="Unconfirmed","Action Required","Review")))</f>
        <v/>
      </c>
      <c r="O52" s="6" t="n"/>
    </row>
    <row r="53">
      <c r="A53" s="3" t="n"/>
      <c r="B53" s="4" t="n"/>
      <c r="C53" s="5">
        <f>IF(B53="","",B53)</f>
        <v/>
      </c>
      <c r="D53" s="6" t="n"/>
      <c r="E53" s="3" t="n"/>
      <c r="F53" s="7" t="n"/>
      <c r="G53" s="7" t="n"/>
      <c r="H53" s="3" t="n"/>
      <c r="I53" s="8">
        <f>IF(H53="","",IFERROR(VLOOKUP(H53,'Members'!$A$3:$G$102,2,FALSE),""))</f>
        <v/>
      </c>
      <c r="J53" s="3" t="n"/>
      <c r="K53" s="9">
        <f>IF(H53="","",IFERROR(VLOOKUP(H53,'Members'!$A$3:$G$102,5,FALSE),""))</f>
        <v/>
      </c>
      <c r="L53" s="3" t="n"/>
      <c r="M53" s="26">
        <f>IF(OR(F53="",G53=""),"",IFERROR((G53-F53)*24,0))</f>
        <v/>
      </c>
      <c r="N53" s="9">
        <f>IF(A53="","",IF(L53="Present","Completed",IF(L53="Unconfirmed","Action Required","Review")))</f>
        <v/>
      </c>
      <c r="O53" s="6" t="n"/>
    </row>
    <row r="54">
      <c r="A54" s="3" t="n"/>
      <c r="B54" s="4" t="n"/>
      <c r="C54" s="11">
        <f>IF(B54="","",B54)</f>
        <v/>
      </c>
      <c r="D54" s="6" t="n"/>
      <c r="E54" s="3" t="n"/>
      <c r="F54" s="7" t="n"/>
      <c r="G54" s="7" t="n"/>
      <c r="H54" s="3" t="n"/>
      <c r="I54" s="12">
        <f>IF(H54="","",IFERROR(VLOOKUP(H54,'Members'!$A$3:$G$102,2,FALSE),""))</f>
        <v/>
      </c>
      <c r="J54" s="3" t="n"/>
      <c r="K54" s="13">
        <f>IF(H54="","",IFERROR(VLOOKUP(H54,'Members'!$A$3:$G$102,5,FALSE),""))</f>
        <v/>
      </c>
      <c r="L54" s="3" t="n"/>
      <c r="M54" s="27">
        <f>IF(OR(F54="",G54=""),"",IFERROR((G54-F54)*24,0))</f>
        <v/>
      </c>
      <c r="N54" s="13">
        <f>IF(A54="","",IF(L54="Present","Completed",IF(L54="Unconfirmed","Action Required","Review")))</f>
        <v/>
      </c>
      <c r="O54" s="6" t="n"/>
    </row>
    <row r="55">
      <c r="A55" s="3" t="n"/>
      <c r="B55" s="4" t="n"/>
      <c r="C55" s="5">
        <f>IF(B55="","",B55)</f>
        <v/>
      </c>
      <c r="D55" s="6" t="n"/>
      <c r="E55" s="3" t="n"/>
      <c r="F55" s="7" t="n"/>
      <c r="G55" s="7" t="n"/>
      <c r="H55" s="3" t="n"/>
      <c r="I55" s="8">
        <f>IF(H55="","",IFERROR(VLOOKUP(H55,'Members'!$A$3:$G$102,2,FALSE),""))</f>
        <v/>
      </c>
      <c r="J55" s="3" t="n"/>
      <c r="K55" s="9">
        <f>IF(H55="","",IFERROR(VLOOKUP(H55,'Members'!$A$3:$G$102,5,FALSE),""))</f>
        <v/>
      </c>
      <c r="L55" s="3" t="n"/>
      <c r="M55" s="26">
        <f>IF(OR(F55="",G55=""),"",IFERROR((G55-F55)*24,0))</f>
        <v/>
      </c>
      <c r="N55" s="9">
        <f>IF(A55="","",IF(L55="Present","Completed",IF(L55="Unconfirmed","Action Required","Review")))</f>
        <v/>
      </c>
      <c r="O55" s="6" t="n"/>
    </row>
    <row r="56">
      <c r="A56" s="3" t="n"/>
      <c r="B56" s="4" t="n"/>
      <c r="C56" s="11">
        <f>IF(B56="","",B56)</f>
        <v/>
      </c>
      <c r="D56" s="6" t="n"/>
      <c r="E56" s="3" t="n"/>
      <c r="F56" s="7" t="n"/>
      <c r="G56" s="7" t="n"/>
      <c r="H56" s="3" t="n"/>
      <c r="I56" s="12">
        <f>IF(H56="","",IFERROR(VLOOKUP(H56,'Members'!$A$3:$G$102,2,FALSE),""))</f>
        <v/>
      </c>
      <c r="J56" s="3" t="n"/>
      <c r="K56" s="13">
        <f>IF(H56="","",IFERROR(VLOOKUP(H56,'Members'!$A$3:$G$102,5,FALSE),""))</f>
        <v/>
      </c>
      <c r="L56" s="3" t="n"/>
      <c r="M56" s="27">
        <f>IF(OR(F56="",G56=""),"",IFERROR((G56-F56)*24,0))</f>
        <v/>
      </c>
      <c r="N56" s="13">
        <f>IF(A56="","",IF(L56="Present","Completed",IF(L56="Unconfirmed","Action Required","Review")))</f>
        <v/>
      </c>
      <c r="O56" s="6" t="n"/>
    </row>
    <row r="57">
      <c r="A57" s="3" t="n"/>
      <c r="B57" s="4" t="n"/>
      <c r="C57" s="5">
        <f>IF(B57="","",B57)</f>
        <v/>
      </c>
      <c r="D57" s="6" t="n"/>
      <c r="E57" s="3" t="n"/>
      <c r="F57" s="7" t="n"/>
      <c r="G57" s="7" t="n"/>
      <c r="H57" s="3" t="n"/>
      <c r="I57" s="8">
        <f>IF(H57="","",IFERROR(VLOOKUP(H57,'Members'!$A$3:$G$102,2,FALSE),""))</f>
        <v/>
      </c>
      <c r="J57" s="3" t="n"/>
      <c r="K57" s="9">
        <f>IF(H57="","",IFERROR(VLOOKUP(H57,'Members'!$A$3:$G$102,5,FALSE),""))</f>
        <v/>
      </c>
      <c r="L57" s="3" t="n"/>
      <c r="M57" s="26">
        <f>IF(OR(F57="",G57=""),"",IFERROR((G57-F57)*24,0))</f>
        <v/>
      </c>
      <c r="N57" s="9">
        <f>IF(A57="","",IF(L57="Present","Completed",IF(L57="Unconfirmed","Action Required","Review")))</f>
        <v/>
      </c>
      <c r="O57" s="6" t="n"/>
    </row>
    <row r="58">
      <c r="A58" s="3" t="n"/>
      <c r="B58" s="4" t="n"/>
      <c r="C58" s="11">
        <f>IF(B58="","",B58)</f>
        <v/>
      </c>
      <c r="D58" s="6" t="n"/>
      <c r="E58" s="3" t="n"/>
      <c r="F58" s="7" t="n"/>
      <c r="G58" s="7" t="n"/>
      <c r="H58" s="3" t="n"/>
      <c r="I58" s="12">
        <f>IF(H58="","",IFERROR(VLOOKUP(H58,'Members'!$A$3:$G$102,2,FALSE),""))</f>
        <v/>
      </c>
      <c r="J58" s="3" t="n"/>
      <c r="K58" s="13">
        <f>IF(H58="","",IFERROR(VLOOKUP(H58,'Members'!$A$3:$G$102,5,FALSE),""))</f>
        <v/>
      </c>
      <c r="L58" s="3" t="n"/>
      <c r="M58" s="27">
        <f>IF(OR(F58="",G58=""),"",IFERROR((G58-F58)*24,0))</f>
        <v/>
      </c>
      <c r="N58" s="13">
        <f>IF(A58="","",IF(L58="Present","Completed",IF(L58="Unconfirmed","Action Required","Review")))</f>
        <v/>
      </c>
      <c r="O58" s="6" t="n"/>
    </row>
    <row r="59">
      <c r="A59" s="3" t="n"/>
      <c r="B59" s="4" t="n"/>
      <c r="C59" s="5">
        <f>IF(B59="","",B59)</f>
        <v/>
      </c>
      <c r="D59" s="6" t="n"/>
      <c r="E59" s="3" t="n"/>
      <c r="F59" s="7" t="n"/>
      <c r="G59" s="7" t="n"/>
      <c r="H59" s="3" t="n"/>
      <c r="I59" s="8">
        <f>IF(H59="","",IFERROR(VLOOKUP(H59,'Members'!$A$3:$G$102,2,FALSE),""))</f>
        <v/>
      </c>
      <c r="J59" s="3" t="n"/>
      <c r="K59" s="9">
        <f>IF(H59="","",IFERROR(VLOOKUP(H59,'Members'!$A$3:$G$102,5,FALSE),""))</f>
        <v/>
      </c>
      <c r="L59" s="3" t="n"/>
      <c r="M59" s="26">
        <f>IF(OR(F59="",G59=""),"",IFERROR((G59-F59)*24,0))</f>
        <v/>
      </c>
      <c r="N59" s="9">
        <f>IF(A59="","",IF(L59="Present","Completed",IF(L59="Unconfirmed","Action Required","Review")))</f>
        <v/>
      </c>
      <c r="O59" s="6" t="n"/>
    </row>
    <row r="60">
      <c r="A60" s="3" t="n"/>
      <c r="B60" s="4" t="n"/>
      <c r="C60" s="11">
        <f>IF(B60="","",B60)</f>
        <v/>
      </c>
      <c r="D60" s="6" t="n"/>
      <c r="E60" s="3" t="n"/>
      <c r="F60" s="7" t="n"/>
      <c r="G60" s="7" t="n"/>
      <c r="H60" s="3" t="n"/>
      <c r="I60" s="12">
        <f>IF(H60="","",IFERROR(VLOOKUP(H60,'Members'!$A$3:$G$102,2,FALSE),""))</f>
        <v/>
      </c>
      <c r="J60" s="3" t="n"/>
      <c r="K60" s="13">
        <f>IF(H60="","",IFERROR(VLOOKUP(H60,'Members'!$A$3:$G$102,5,FALSE),""))</f>
        <v/>
      </c>
      <c r="L60" s="3" t="n"/>
      <c r="M60" s="27">
        <f>IF(OR(F60="",G60=""),"",IFERROR((G60-F60)*24,0))</f>
        <v/>
      </c>
      <c r="N60" s="13">
        <f>IF(A60="","",IF(L60="Present","Completed",IF(L60="Unconfirmed","Action Required","Review")))</f>
        <v/>
      </c>
      <c r="O60" s="6" t="n"/>
    </row>
    <row r="61">
      <c r="A61" s="3" t="n"/>
      <c r="B61" s="4" t="n"/>
      <c r="C61" s="5">
        <f>IF(B61="","",B61)</f>
        <v/>
      </c>
      <c r="D61" s="6" t="n"/>
      <c r="E61" s="3" t="n"/>
      <c r="F61" s="7" t="n"/>
      <c r="G61" s="7" t="n"/>
      <c r="H61" s="3" t="n"/>
      <c r="I61" s="8">
        <f>IF(H61="","",IFERROR(VLOOKUP(H61,'Members'!$A$3:$G$102,2,FALSE),""))</f>
        <v/>
      </c>
      <c r="J61" s="3" t="n"/>
      <c r="K61" s="9">
        <f>IF(H61="","",IFERROR(VLOOKUP(H61,'Members'!$A$3:$G$102,5,FALSE),""))</f>
        <v/>
      </c>
      <c r="L61" s="3" t="n"/>
      <c r="M61" s="26">
        <f>IF(OR(F61="",G61=""),"",IFERROR((G61-F61)*24,0))</f>
        <v/>
      </c>
      <c r="N61" s="9">
        <f>IF(A61="","",IF(L61="Present","Completed",IF(L61="Unconfirmed","Action Required","Review")))</f>
        <v/>
      </c>
      <c r="O61" s="6" t="n"/>
    </row>
    <row r="62">
      <c r="A62" s="3" t="n"/>
      <c r="B62" s="4" t="n"/>
      <c r="C62" s="11">
        <f>IF(B62="","",B62)</f>
        <v/>
      </c>
      <c r="D62" s="6" t="n"/>
      <c r="E62" s="3" t="n"/>
      <c r="F62" s="7" t="n"/>
      <c r="G62" s="7" t="n"/>
      <c r="H62" s="3" t="n"/>
      <c r="I62" s="12">
        <f>IF(H62="","",IFERROR(VLOOKUP(H62,'Members'!$A$3:$G$102,2,FALSE),""))</f>
        <v/>
      </c>
      <c r="J62" s="3" t="n"/>
      <c r="K62" s="13">
        <f>IF(H62="","",IFERROR(VLOOKUP(H62,'Members'!$A$3:$G$102,5,FALSE),""))</f>
        <v/>
      </c>
      <c r="L62" s="3" t="n"/>
      <c r="M62" s="27">
        <f>IF(OR(F62="",G62=""),"",IFERROR((G62-F62)*24,0))</f>
        <v/>
      </c>
      <c r="N62" s="13">
        <f>IF(A62="","",IF(L62="Present","Completed",IF(L62="Unconfirmed","Action Required","Review")))</f>
        <v/>
      </c>
      <c r="O62" s="6" t="n"/>
    </row>
    <row r="63">
      <c r="A63" s="3" t="n"/>
      <c r="B63" s="4" t="n"/>
      <c r="C63" s="5">
        <f>IF(B63="","",B63)</f>
        <v/>
      </c>
      <c r="D63" s="6" t="n"/>
      <c r="E63" s="3" t="n"/>
      <c r="F63" s="7" t="n"/>
      <c r="G63" s="7" t="n"/>
      <c r="H63" s="3" t="n"/>
      <c r="I63" s="8">
        <f>IF(H63="","",IFERROR(VLOOKUP(H63,'Members'!$A$3:$G$102,2,FALSE),""))</f>
        <v/>
      </c>
      <c r="J63" s="3" t="n"/>
      <c r="K63" s="9">
        <f>IF(H63="","",IFERROR(VLOOKUP(H63,'Members'!$A$3:$G$102,5,FALSE),""))</f>
        <v/>
      </c>
      <c r="L63" s="3" t="n"/>
      <c r="M63" s="26">
        <f>IF(OR(F63="",G63=""),"",IFERROR((G63-F63)*24,0))</f>
        <v/>
      </c>
      <c r="N63" s="9">
        <f>IF(A63="","",IF(L63="Present","Completed",IF(L63="Unconfirmed","Action Required","Review")))</f>
        <v/>
      </c>
      <c r="O63" s="6" t="n"/>
    </row>
    <row r="64">
      <c r="A64" s="3" t="n"/>
      <c r="B64" s="4" t="n"/>
      <c r="C64" s="11">
        <f>IF(B64="","",B64)</f>
        <v/>
      </c>
      <c r="D64" s="6" t="n"/>
      <c r="E64" s="3" t="n"/>
      <c r="F64" s="7" t="n"/>
      <c r="G64" s="7" t="n"/>
      <c r="H64" s="3" t="n"/>
      <c r="I64" s="12">
        <f>IF(H64="","",IFERROR(VLOOKUP(H64,'Members'!$A$3:$G$102,2,FALSE),""))</f>
        <v/>
      </c>
      <c r="J64" s="3" t="n"/>
      <c r="K64" s="13">
        <f>IF(H64="","",IFERROR(VLOOKUP(H64,'Members'!$A$3:$G$102,5,FALSE),""))</f>
        <v/>
      </c>
      <c r="L64" s="3" t="n"/>
      <c r="M64" s="27">
        <f>IF(OR(F64="",G64=""),"",IFERROR((G64-F64)*24,0))</f>
        <v/>
      </c>
      <c r="N64" s="13">
        <f>IF(A64="","",IF(L64="Present","Completed",IF(L64="Unconfirmed","Action Required","Review")))</f>
        <v/>
      </c>
      <c r="O64" s="6" t="n"/>
    </row>
    <row r="65">
      <c r="A65" s="3" t="n"/>
      <c r="B65" s="4" t="n"/>
      <c r="C65" s="5">
        <f>IF(B65="","",B65)</f>
        <v/>
      </c>
      <c r="D65" s="6" t="n"/>
      <c r="E65" s="3" t="n"/>
      <c r="F65" s="7" t="n"/>
      <c r="G65" s="7" t="n"/>
      <c r="H65" s="3" t="n"/>
      <c r="I65" s="8">
        <f>IF(H65="","",IFERROR(VLOOKUP(H65,'Members'!$A$3:$G$102,2,FALSE),""))</f>
        <v/>
      </c>
      <c r="J65" s="3" t="n"/>
      <c r="K65" s="9">
        <f>IF(H65="","",IFERROR(VLOOKUP(H65,'Members'!$A$3:$G$102,5,FALSE),""))</f>
        <v/>
      </c>
      <c r="L65" s="3" t="n"/>
      <c r="M65" s="26">
        <f>IF(OR(F65="",G65=""),"",IFERROR((G65-F65)*24,0))</f>
        <v/>
      </c>
      <c r="N65" s="9">
        <f>IF(A65="","",IF(L65="Present","Completed",IF(L65="Unconfirmed","Action Required","Review")))</f>
        <v/>
      </c>
      <c r="O65" s="6" t="n"/>
    </row>
    <row r="66">
      <c r="A66" s="3" t="n"/>
      <c r="B66" s="4" t="n"/>
      <c r="C66" s="11">
        <f>IF(B66="","",B66)</f>
        <v/>
      </c>
      <c r="D66" s="6" t="n"/>
      <c r="E66" s="3" t="n"/>
      <c r="F66" s="7" t="n"/>
      <c r="G66" s="7" t="n"/>
      <c r="H66" s="3" t="n"/>
      <c r="I66" s="12">
        <f>IF(H66="","",IFERROR(VLOOKUP(H66,'Members'!$A$3:$G$102,2,FALSE),""))</f>
        <v/>
      </c>
      <c r="J66" s="3" t="n"/>
      <c r="K66" s="13">
        <f>IF(H66="","",IFERROR(VLOOKUP(H66,'Members'!$A$3:$G$102,5,FALSE),""))</f>
        <v/>
      </c>
      <c r="L66" s="3" t="n"/>
      <c r="M66" s="27">
        <f>IF(OR(F66="",G66=""),"",IFERROR((G66-F66)*24,0))</f>
        <v/>
      </c>
      <c r="N66" s="13">
        <f>IF(A66="","",IF(L66="Present","Completed",IF(L66="Unconfirmed","Action Required","Review")))</f>
        <v/>
      </c>
      <c r="O66" s="6" t="n"/>
    </row>
    <row r="67">
      <c r="A67" s="3" t="n"/>
      <c r="B67" s="4" t="n"/>
      <c r="C67" s="5">
        <f>IF(B67="","",B67)</f>
        <v/>
      </c>
      <c r="D67" s="6" t="n"/>
      <c r="E67" s="3" t="n"/>
      <c r="F67" s="7" t="n"/>
      <c r="G67" s="7" t="n"/>
      <c r="H67" s="3" t="n"/>
      <c r="I67" s="8">
        <f>IF(H67="","",IFERROR(VLOOKUP(H67,'Members'!$A$3:$G$102,2,FALSE),""))</f>
        <v/>
      </c>
      <c r="J67" s="3" t="n"/>
      <c r="K67" s="9">
        <f>IF(H67="","",IFERROR(VLOOKUP(H67,'Members'!$A$3:$G$102,5,FALSE),""))</f>
        <v/>
      </c>
      <c r="L67" s="3" t="n"/>
      <c r="M67" s="26">
        <f>IF(OR(F67="",G67=""),"",IFERROR((G67-F67)*24,0))</f>
        <v/>
      </c>
      <c r="N67" s="9">
        <f>IF(A67="","",IF(L67="Present","Completed",IF(L67="Unconfirmed","Action Required","Review")))</f>
        <v/>
      </c>
      <c r="O67" s="6" t="n"/>
    </row>
    <row r="68">
      <c r="A68" s="3" t="n"/>
      <c r="B68" s="4" t="n"/>
      <c r="C68" s="11">
        <f>IF(B68="","",B68)</f>
        <v/>
      </c>
      <c r="D68" s="6" t="n"/>
      <c r="E68" s="3" t="n"/>
      <c r="F68" s="7" t="n"/>
      <c r="G68" s="7" t="n"/>
      <c r="H68" s="3" t="n"/>
      <c r="I68" s="12">
        <f>IF(H68="","",IFERROR(VLOOKUP(H68,'Members'!$A$3:$G$102,2,FALSE),""))</f>
        <v/>
      </c>
      <c r="J68" s="3" t="n"/>
      <c r="K68" s="13">
        <f>IF(H68="","",IFERROR(VLOOKUP(H68,'Members'!$A$3:$G$102,5,FALSE),""))</f>
        <v/>
      </c>
      <c r="L68" s="3" t="n"/>
      <c r="M68" s="27">
        <f>IF(OR(F68="",G68=""),"",IFERROR((G68-F68)*24,0))</f>
        <v/>
      </c>
      <c r="N68" s="13">
        <f>IF(A68="","",IF(L68="Present","Completed",IF(L68="Unconfirmed","Action Required","Review")))</f>
        <v/>
      </c>
      <c r="O68" s="6" t="n"/>
    </row>
    <row r="69">
      <c r="A69" s="3" t="n"/>
      <c r="B69" s="4" t="n"/>
      <c r="C69" s="5">
        <f>IF(B69="","",B69)</f>
        <v/>
      </c>
      <c r="D69" s="6" t="n"/>
      <c r="E69" s="3" t="n"/>
      <c r="F69" s="7" t="n"/>
      <c r="G69" s="7" t="n"/>
      <c r="H69" s="3" t="n"/>
      <c r="I69" s="8">
        <f>IF(H69="","",IFERROR(VLOOKUP(H69,'Members'!$A$3:$G$102,2,FALSE),""))</f>
        <v/>
      </c>
      <c r="J69" s="3" t="n"/>
      <c r="K69" s="9">
        <f>IF(H69="","",IFERROR(VLOOKUP(H69,'Members'!$A$3:$G$102,5,FALSE),""))</f>
        <v/>
      </c>
      <c r="L69" s="3" t="n"/>
      <c r="M69" s="26">
        <f>IF(OR(F69="",G69=""),"",IFERROR((G69-F69)*24,0))</f>
        <v/>
      </c>
      <c r="N69" s="9">
        <f>IF(A69="","",IF(L69="Present","Completed",IF(L69="Unconfirmed","Action Required","Review")))</f>
        <v/>
      </c>
      <c r="O69" s="6" t="n"/>
    </row>
    <row r="70">
      <c r="A70" s="3" t="n"/>
      <c r="B70" s="4" t="n"/>
      <c r="C70" s="11">
        <f>IF(B70="","",B70)</f>
        <v/>
      </c>
      <c r="D70" s="6" t="n"/>
      <c r="E70" s="3" t="n"/>
      <c r="F70" s="7" t="n"/>
      <c r="G70" s="7" t="n"/>
      <c r="H70" s="3" t="n"/>
      <c r="I70" s="12">
        <f>IF(H70="","",IFERROR(VLOOKUP(H70,'Members'!$A$3:$G$102,2,FALSE),""))</f>
        <v/>
      </c>
      <c r="J70" s="3" t="n"/>
      <c r="K70" s="13">
        <f>IF(H70="","",IFERROR(VLOOKUP(H70,'Members'!$A$3:$G$102,5,FALSE),""))</f>
        <v/>
      </c>
      <c r="L70" s="3" t="n"/>
      <c r="M70" s="27">
        <f>IF(OR(F70="",G70=""),"",IFERROR((G70-F70)*24,0))</f>
        <v/>
      </c>
      <c r="N70" s="13">
        <f>IF(A70="","",IF(L70="Present","Completed",IF(L70="Unconfirmed","Action Required","Review")))</f>
        <v/>
      </c>
      <c r="O70" s="6" t="n"/>
    </row>
    <row r="71">
      <c r="A71" s="3" t="n"/>
      <c r="B71" s="4" t="n"/>
      <c r="C71" s="5">
        <f>IF(B71="","",B71)</f>
        <v/>
      </c>
      <c r="D71" s="6" t="n"/>
      <c r="E71" s="3" t="n"/>
      <c r="F71" s="7" t="n"/>
      <c r="G71" s="7" t="n"/>
      <c r="H71" s="3" t="n"/>
      <c r="I71" s="8">
        <f>IF(H71="","",IFERROR(VLOOKUP(H71,'Members'!$A$3:$G$102,2,FALSE),""))</f>
        <v/>
      </c>
      <c r="J71" s="3" t="n"/>
      <c r="K71" s="9">
        <f>IF(H71="","",IFERROR(VLOOKUP(H71,'Members'!$A$3:$G$102,5,FALSE),""))</f>
        <v/>
      </c>
      <c r="L71" s="3" t="n"/>
      <c r="M71" s="26">
        <f>IF(OR(F71="",G71=""),"",IFERROR((G71-F71)*24,0))</f>
        <v/>
      </c>
      <c r="N71" s="9">
        <f>IF(A71="","",IF(L71="Present","Completed",IF(L71="Unconfirmed","Action Required","Review")))</f>
        <v/>
      </c>
      <c r="O71" s="6" t="n"/>
    </row>
    <row r="72">
      <c r="A72" s="3" t="n"/>
      <c r="B72" s="4" t="n"/>
      <c r="C72" s="11">
        <f>IF(B72="","",B72)</f>
        <v/>
      </c>
      <c r="D72" s="6" t="n"/>
      <c r="E72" s="3" t="n"/>
      <c r="F72" s="7" t="n"/>
      <c r="G72" s="7" t="n"/>
      <c r="H72" s="3" t="n"/>
      <c r="I72" s="12">
        <f>IF(H72="","",IFERROR(VLOOKUP(H72,'Members'!$A$3:$G$102,2,FALSE),""))</f>
        <v/>
      </c>
      <c r="J72" s="3" t="n"/>
      <c r="K72" s="13">
        <f>IF(H72="","",IFERROR(VLOOKUP(H72,'Members'!$A$3:$G$102,5,FALSE),""))</f>
        <v/>
      </c>
      <c r="L72" s="3" t="n"/>
      <c r="M72" s="27">
        <f>IF(OR(F72="",G72=""),"",IFERROR((G72-F72)*24,0))</f>
        <v/>
      </c>
      <c r="N72" s="13">
        <f>IF(A72="","",IF(L72="Present","Completed",IF(L72="Unconfirmed","Action Required","Review")))</f>
        <v/>
      </c>
      <c r="O72" s="6" t="n"/>
    </row>
    <row r="73">
      <c r="A73" s="3" t="n"/>
      <c r="B73" s="4" t="n"/>
      <c r="C73" s="5">
        <f>IF(B73="","",B73)</f>
        <v/>
      </c>
      <c r="D73" s="6" t="n"/>
      <c r="E73" s="3" t="n"/>
      <c r="F73" s="7" t="n"/>
      <c r="G73" s="7" t="n"/>
      <c r="H73" s="3" t="n"/>
      <c r="I73" s="8">
        <f>IF(H73="","",IFERROR(VLOOKUP(H73,'Members'!$A$3:$G$102,2,FALSE),""))</f>
        <v/>
      </c>
      <c r="J73" s="3" t="n"/>
      <c r="K73" s="9">
        <f>IF(H73="","",IFERROR(VLOOKUP(H73,'Members'!$A$3:$G$102,5,FALSE),""))</f>
        <v/>
      </c>
      <c r="L73" s="3" t="n"/>
      <c r="M73" s="26">
        <f>IF(OR(F73="",G73=""),"",IFERROR((G73-F73)*24,0))</f>
        <v/>
      </c>
      <c r="N73" s="9">
        <f>IF(A73="","",IF(L73="Present","Completed",IF(L73="Unconfirmed","Action Required","Review")))</f>
        <v/>
      </c>
      <c r="O73" s="6" t="n"/>
    </row>
    <row r="74">
      <c r="A74" s="3" t="n"/>
      <c r="B74" s="4" t="n"/>
      <c r="C74" s="11">
        <f>IF(B74="","",B74)</f>
        <v/>
      </c>
      <c r="D74" s="6" t="n"/>
      <c r="E74" s="3" t="n"/>
      <c r="F74" s="7" t="n"/>
      <c r="G74" s="7" t="n"/>
      <c r="H74" s="3" t="n"/>
      <c r="I74" s="12">
        <f>IF(H74="","",IFERROR(VLOOKUP(H74,'Members'!$A$3:$G$102,2,FALSE),""))</f>
        <v/>
      </c>
      <c r="J74" s="3" t="n"/>
      <c r="K74" s="13">
        <f>IF(H74="","",IFERROR(VLOOKUP(H74,'Members'!$A$3:$G$102,5,FALSE),""))</f>
        <v/>
      </c>
      <c r="L74" s="3" t="n"/>
      <c r="M74" s="27">
        <f>IF(OR(F74="",G74=""),"",IFERROR((G74-F74)*24,0))</f>
        <v/>
      </c>
      <c r="N74" s="13">
        <f>IF(A74="","",IF(L74="Present","Completed",IF(L74="Unconfirmed","Action Required","Review")))</f>
        <v/>
      </c>
      <c r="O74" s="6" t="n"/>
    </row>
    <row r="75">
      <c r="A75" s="3" t="n"/>
      <c r="B75" s="4" t="n"/>
      <c r="C75" s="5">
        <f>IF(B75="","",B75)</f>
        <v/>
      </c>
      <c r="D75" s="6" t="n"/>
      <c r="E75" s="3" t="n"/>
      <c r="F75" s="7" t="n"/>
      <c r="G75" s="7" t="n"/>
      <c r="H75" s="3" t="n"/>
      <c r="I75" s="8">
        <f>IF(H75="","",IFERROR(VLOOKUP(H75,'Members'!$A$3:$G$102,2,FALSE),""))</f>
        <v/>
      </c>
      <c r="J75" s="3" t="n"/>
      <c r="K75" s="9">
        <f>IF(H75="","",IFERROR(VLOOKUP(H75,'Members'!$A$3:$G$102,5,FALSE),""))</f>
        <v/>
      </c>
      <c r="L75" s="3" t="n"/>
      <c r="M75" s="26">
        <f>IF(OR(F75="",G75=""),"",IFERROR((G75-F75)*24,0))</f>
        <v/>
      </c>
      <c r="N75" s="9">
        <f>IF(A75="","",IF(L75="Present","Completed",IF(L75="Unconfirmed","Action Required","Review")))</f>
        <v/>
      </c>
      <c r="O75" s="6" t="n"/>
    </row>
    <row r="76">
      <c r="A76" s="3" t="n"/>
      <c r="B76" s="4" t="n"/>
      <c r="C76" s="11">
        <f>IF(B76="","",B76)</f>
        <v/>
      </c>
      <c r="D76" s="6" t="n"/>
      <c r="E76" s="3" t="n"/>
      <c r="F76" s="7" t="n"/>
      <c r="G76" s="7" t="n"/>
      <c r="H76" s="3" t="n"/>
      <c r="I76" s="12">
        <f>IF(H76="","",IFERROR(VLOOKUP(H76,'Members'!$A$3:$G$102,2,FALSE),""))</f>
        <v/>
      </c>
      <c r="J76" s="3" t="n"/>
      <c r="K76" s="13">
        <f>IF(H76="","",IFERROR(VLOOKUP(H76,'Members'!$A$3:$G$102,5,FALSE),""))</f>
        <v/>
      </c>
      <c r="L76" s="3" t="n"/>
      <c r="M76" s="27">
        <f>IF(OR(F76="",G76=""),"",IFERROR((G76-F76)*24,0))</f>
        <v/>
      </c>
      <c r="N76" s="13">
        <f>IF(A76="","",IF(L76="Present","Completed",IF(L76="Unconfirmed","Action Required","Review")))</f>
        <v/>
      </c>
      <c r="O76" s="6" t="n"/>
    </row>
    <row r="77">
      <c r="A77" s="3" t="n"/>
      <c r="B77" s="4" t="n"/>
      <c r="C77" s="5">
        <f>IF(B77="","",B77)</f>
        <v/>
      </c>
      <c r="D77" s="6" t="n"/>
      <c r="E77" s="3" t="n"/>
      <c r="F77" s="7" t="n"/>
      <c r="G77" s="7" t="n"/>
      <c r="H77" s="3" t="n"/>
      <c r="I77" s="8">
        <f>IF(H77="","",IFERROR(VLOOKUP(H77,'Members'!$A$3:$G$102,2,FALSE),""))</f>
        <v/>
      </c>
      <c r="J77" s="3" t="n"/>
      <c r="K77" s="9">
        <f>IF(H77="","",IFERROR(VLOOKUP(H77,'Members'!$A$3:$G$102,5,FALSE),""))</f>
        <v/>
      </c>
      <c r="L77" s="3" t="n"/>
      <c r="M77" s="26">
        <f>IF(OR(F77="",G77=""),"",IFERROR((G77-F77)*24,0))</f>
        <v/>
      </c>
      <c r="N77" s="9">
        <f>IF(A77="","",IF(L77="Present","Completed",IF(L77="Unconfirmed","Action Required","Review")))</f>
        <v/>
      </c>
      <c r="O77" s="6" t="n"/>
    </row>
    <row r="78">
      <c r="A78" s="3" t="n"/>
      <c r="B78" s="4" t="n"/>
      <c r="C78" s="11">
        <f>IF(B78="","",B78)</f>
        <v/>
      </c>
      <c r="D78" s="6" t="n"/>
      <c r="E78" s="3" t="n"/>
      <c r="F78" s="7" t="n"/>
      <c r="G78" s="7" t="n"/>
      <c r="H78" s="3" t="n"/>
      <c r="I78" s="12">
        <f>IF(H78="","",IFERROR(VLOOKUP(H78,'Members'!$A$3:$G$102,2,FALSE),""))</f>
        <v/>
      </c>
      <c r="J78" s="3" t="n"/>
      <c r="K78" s="13">
        <f>IF(H78="","",IFERROR(VLOOKUP(H78,'Members'!$A$3:$G$102,5,FALSE),""))</f>
        <v/>
      </c>
      <c r="L78" s="3" t="n"/>
      <c r="M78" s="27">
        <f>IF(OR(F78="",G78=""),"",IFERROR((G78-F78)*24,0))</f>
        <v/>
      </c>
      <c r="N78" s="13">
        <f>IF(A78="","",IF(L78="Present","Completed",IF(L78="Unconfirmed","Action Required","Review")))</f>
        <v/>
      </c>
      <c r="O78" s="6" t="n"/>
    </row>
    <row r="79">
      <c r="A79" s="3" t="n"/>
      <c r="B79" s="4" t="n"/>
      <c r="C79" s="5">
        <f>IF(B79="","",B79)</f>
        <v/>
      </c>
      <c r="D79" s="6" t="n"/>
      <c r="E79" s="3" t="n"/>
      <c r="F79" s="7" t="n"/>
      <c r="G79" s="7" t="n"/>
      <c r="H79" s="3" t="n"/>
      <c r="I79" s="8">
        <f>IF(H79="","",IFERROR(VLOOKUP(H79,'Members'!$A$3:$G$102,2,FALSE),""))</f>
        <v/>
      </c>
      <c r="J79" s="3" t="n"/>
      <c r="K79" s="9">
        <f>IF(H79="","",IFERROR(VLOOKUP(H79,'Members'!$A$3:$G$102,5,FALSE),""))</f>
        <v/>
      </c>
      <c r="L79" s="3" t="n"/>
      <c r="M79" s="26">
        <f>IF(OR(F79="",G79=""),"",IFERROR((G79-F79)*24,0))</f>
        <v/>
      </c>
      <c r="N79" s="9">
        <f>IF(A79="","",IF(L79="Present","Completed",IF(L79="Unconfirmed","Action Required","Review")))</f>
        <v/>
      </c>
      <c r="O79" s="6" t="n"/>
    </row>
    <row r="80">
      <c r="A80" s="3" t="n"/>
      <c r="B80" s="4" t="n"/>
      <c r="C80" s="11">
        <f>IF(B80="","",B80)</f>
        <v/>
      </c>
      <c r="D80" s="6" t="n"/>
      <c r="E80" s="3" t="n"/>
      <c r="F80" s="7" t="n"/>
      <c r="G80" s="7" t="n"/>
      <c r="H80" s="3" t="n"/>
      <c r="I80" s="12">
        <f>IF(H80="","",IFERROR(VLOOKUP(H80,'Members'!$A$3:$G$102,2,FALSE),""))</f>
        <v/>
      </c>
      <c r="J80" s="3" t="n"/>
      <c r="K80" s="13">
        <f>IF(H80="","",IFERROR(VLOOKUP(H80,'Members'!$A$3:$G$102,5,FALSE),""))</f>
        <v/>
      </c>
      <c r="L80" s="3" t="n"/>
      <c r="M80" s="27">
        <f>IF(OR(F80="",G80=""),"",IFERROR((G80-F80)*24,0))</f>
        <v/>
      </c>
      <c r="N80" s="13">
        <f>IF(A80="","",IF(L80="Present","Completed",IF(L80="Unconfirmed","Action Required","Review")))</f>
        <v/>
      </c>
      <c r="O80" s="6" t="n"/>
    </row>
    <row r="81">
      <c r="A81" s="3" t="n"/>
      <c r="B81" s="4" t="n"/>
      <c r="C81" s="5">
        <f>IF(B81="","",B81)</f>
        <v/>
      </c>
      <c r="D81" s="6" t="n"/>
      <c r="E81" s="3" t="n"/>
      <c r="F81" s="7" t="n"/>
      <c r="G81" s="7" t="n"/>
      <c r="H81" s="3" t="n"/>
      <c r="I81" s="8">
        <f>IF(H81="","",IFERROR(VLOOKUP(H81,'Members'!$A$3:$G$102,2,FALSE),""))</f>
        <v/>
      </c>
      <c r="J81" s="3" t="n"/>
      <c r="K81" s="9">
        <f>IF(H81="","",IFERROR(VLOOKUP(H81,'Members'!$A$3:$G$102,5,FALSE),""))</f>
        <v/>
      </c>
      <c r="L81" s="3" t="n"/>
      <c r="M81" s="26">
        <f>IF(OR(F81="",G81=""),"",IFERROR((G81-F81)*24,0))</f>
        <v/>
      </c>
      <c r="N81" s="9">
        <f>IF(A81="","",IF(L81="Present","Completed",IF(L81="Unconfirmed","Action Required","Review")))</f>
        <v/>
      </c>
      <c r="O81" s="6" t="n"/>
    </row>
    <row r="82">
      <c r="A82" s="3" t="n"/>
      <c r="B82" s="4" t="n"/>
      <c r="C82" s="11">
        <f>IF(B82="","",B82)</f>
        <v/>
      </c>
      <c r="D82" s="6" t="n"/>
      <c r="E82" s="3" t="n"/>
      <c r="F82" s="7" t="n"/>
      <c r="G82" s="7" t="n"/>
      <c r="H82" s="3" t="n"/>
      <c r="I82" s="12">
        <f>IF(H82="","",IFERROR(VLOOKUP(H82,'Members'!$A$3:$G$102,2,FALSE),""))</f>
        <v/>
      </c>
      <c r="J82" s="3" t="n"/>
      <c r="K82" s="13">
        <f>IF(H82="","",IFERROR(VLOOKUP(H82,'Members'!$A$3:$G$102,5,FALSE),""))</f>
        <v/>
      </c>
      <c r="L82" s="3" t="n"/>
      <c r="M82" s="27">
        <f>IF(OR(F82="",G82=""),"",IFERROR((G82-F82)*24,0))</f>
        <v/>
      </c>
      <c r="N82" s="13">
        <f>IF(A82="","",IF(L82="Present","Completed",IF(L82="Unconfirmed","Action Required","Review")))</f>
        <v/>
      </c>
      <c r="O82" s="6" t="n"/>
    </row>
    <row r="83">
      <c r="A83" s="3" t="n"/>
      <c r="B83" s="4" t="n"/>
      <c r="C83" s="5">
        <f>IF(B83="","",B83)</f>
        <v/>
      </c>
      <c r="D83" s="6" t="n"/>
      <c r="E83" s="3" t="n"/>
      <c r="F83" s="7" t="n"/>
      <c r="G83" s="7" t="n"/>
      <c r="H83" s="3" t="n"/>
      <c r="I83" s="8">
        <f>IF(H83="","",IFERROR(VLOOKUP(H83,'Members'!$A$3:$G$102,2,FALSE),""))</f>
        <v/>
      </c>
      <c r="J83" s="3" t="n"/>
      <c r="K83" s="9">
        <f>IF(H83="","",IFERROR(VLOOKUP(H83,'Members'!$A$3:$G$102,5,FALSE),""))</f>
        <v/>
      </c>
      <c r="L83" s="3" t="n"/>
      <c r="M83" s="26">
        <f>IF(OR(F83="",G83=""),"",IFERROR((G83-F83)*24,0))</f>
        <v/>
      </c>
      <c r="N83" s="9">
        <f>IF(A83="","",IF(L83="Present","Completed",IF(L83="Unconfirmed","Action Required","Review")))</f>
        <v/>
      </c>
      <c r="O83" s="6" t="n"/>
    </row>
    <row r="84">
      <c r="A84" s="3" t="n"/>
      <c r="B84" s="4" t="n"/>
      <c r="C84" s="11">
        <f>IF(B84="","",B84)</f>
        <v/>
      </c>
      <c r="D84" s="6" t="n"/>
      <c r="E84" s="3" t="n"/>
      <c r="F84" s="7" t="n"/>
      <c r="G84" s="7" t="n"/>
      <c r="H84" s="3" t="n"/>
      <c r="I84" s="12">
        <f>IF(H84="","",IFERROR(VLOOKUP(H84,'Members'!$A$3:$G$102,2,FALSE),""))</f>
        <v/>
      </c>
      <c r="J84" s="3" t="n"/>
      <c r="K84" s="13">
        <f>IF(H84="","",IFERROR(VLOOKUP(H84,'Members'!$A$3:$G$102,5,FALSE),""))</f>
        <v/>
      </c>
      <c r="L84" s="3" t="n"/>
      <c r="M84" s="27">
        <f>IF(OR(F84="",G84=""),"",IFERROR((G84-F84)*24,0))</f>
        <v/>
      </c>
      <c r="N84" s="13">
        <f>IF(A84="","",IF(L84="Present","Completed",IF(L84="Unconfirmed","Action Required","Review")))</f>
        <v/>
      </c>
      <c r="O84" s="6" t="n"/>
    </row>
    <row r="85">
      <c r="A85" s="3" t="n"/>
      <c r="B85" s="4" t="n"/>
      <c r="C85" s="5">
        <f>IF(B85="","",B85)</f>
        <v/>
      </c>
      <c r="D85" s="6" t="n"/>
      <c r="E85" s="3" t="n"/>
      <c r="F85" s="7" t="n"/>
      <c r="G85" s="7" t="n"/>
      <c r="H85" s="3" t="n"/>
      <c r="I85" s="8">
        <f>IF(H85="","",IFERROR(VLOOKUP(H85,'Members'!$A$3:$G$102,2,FALSE),""))</f>
        <v/>
      </c>
      <c r="J85" s="3" t="n"/>
      <c r="K85" s="9">
        <f>IF(H85="","",IFERROR(VLOOKUP(H85,'Members'!$A$3:$G$102,5,FALSE),""))</f>
        <v/>
      </c>
      <c r="L85" s="3" t="n"/>
      <c r="M85" s="26">
        <f>IF(OR(F85="",G85=""),"",IFERROR((G85-F85)*24,0))</f>
        <v/>
      </c>
      <c r="N85" s="9">
        <f>IF(A85="","",IF(L85="Present","Completed",IF(L85="Unconfirmed","Action Required","Review")))</f>
        <v/>
      </c>
      <c r="O85" s="6" t="n"/>
    </row>
    <row r="86">
      <c r="A86" s="3" t="n"/>
      <c r="B86" s="4" t="n"/>
      <c r="C86" s="11">
        <f>IF(B86="","",B86)</f>
        <v/>
      </c>
      <c r="D86" s="6" t="n"/>
      <c r="E86" s="3" t="n"/>
      <c r="F86" s="7" t="n"/>
      <c r="G86" s="7" t="n"/>
      <c r="H86" s="3" t="n"/>
      <c r="I86" s="12">
        <f>IF(H86="","",IFERROR(VLOOKUP(H86,'Members'!$A$3:$G$102,2,FALSE),""))</f>
        <v/>
      </c>
      <c r="J86" s="3" t="n"/>
      <c r="K86" s="13">
        <f>IF(H86="","",IFERROR(VLOOKUP(H86,'Members'!$A$3:$G$102,5,FALSE),""))</f>
        <v/>
      </c>
      <c r="L86" s="3" t="n"/>
      <c r="M86" s="27">
        <f>IF(OR(F86="",G86=""),"",IFERROR((G86-F86)*24,0))</f>
        <v/>
      </c>
      <c r="N86" s="13">
        <f>IF(A86="","",IF(L86="Present","Completed",IF(L86="Unconfirmed","Action Required","Review")))</f>
        <v/>
      </c>
      <c r="O86" s="6" t="n"/>
    </row>
    <row r="87">
      <c r="A87" s="3" t="n"/>
      <c r="B87" s="4" t="n"/>
      <c r="C87" s="5">
        <f>IF(B87="","",B87)</f>
        <v/>
      </c>
      <c r="D87" s="6" t="n"/>
      <c r="E87" s="3" t="n"/>
      <c r="F87" s="7" t="n"/>
      <c r="G87" s="7" t="n"/>
      <c r="H87" s="3" t="n"/>
      <c r="I87" s="8">
        <f>IF(H87="","",IFERROR(VLOOKUP(H87,'Members'!$A$3:$G$102,2,FALSE),""))</f>
        <v/>
      </c>
      <c r="J87" s="3" t="n"/>
      <c r="K87" s="9">
        <f>IF(H87="","",IFERROR(VLOOKUP(H87,'Members'!$A$3:$G$102,5,FALSE),""))</f>
        <v/>
      </c>
      <c r="L87" s="3" t="n"/>
      <c r="M87" s="26">
        <f>IF(OR(F87="",G87=""),"",IFERROR((G87-F87)*24,0))</f>
        <v/>
      </c>
      <c r="N87" s="9">
        <f>IF(A87="","",IF(L87="Present","Completed",IF(L87="Unconfirmed","Action Required","Review")))</f>
        <v/>
      </c>
      <c r="O87" s="6" t="n"/>
    </row>
    <row r="88">
      <c r="A88" s="3" t="n"/>
      <c r="B88" s="4" t="n"/>
      <c r="C88" s="11">
        <f>IF(B88="","",B88)</f>
        <v/>
      </c>
      <c r="D88" s="6" t="n"/>
      <c r="E88" s="3" t="n"/>
      <c r="F88" s="7" t="n"/>
      <c r="G88" s="7" t="n"/>
      <c r="H88" s="3" t="n"/>
      <c r="I88" s="12">
        <f>IF(H88="","",IFERROR(VLOOKUP(H88,'Members'!$A$3:$G$102,2,FALSE),""))</f>
        <v/>
      </c>
      <c r="J88" s="3" t="n"/>
      <c r="K88" s="13">
        <f>IF(H88="","",IFERROR(VLOOKUP(H88,'Members'!$A$3:$G$102,5,FALSE),""))</f>
        <v/>
      </c>
      <c r="L88" s="3" t="n"/>
      <c r="M88" s="27">
        <f>IF(OR(F88="",G88=""),"",IFERROR((G88-F88)*24,0))</f>
        <v/>
      </c>
      <c r="N88" s="13">
        <f>IF(A88="","",IF(L88="Present","Completed",IF(L88="Unconfirmed","Action Required","Review")))</f>
        <v/>
      </c>
      <c r="O88" s="6" t="n"/>
    </row>
    <row r="89">
      <c r="A89" s="3" t="n"/>
      <c r="B89" s="4" t="n"/>
      <c r="C89" s="5">
        <f>IF(B89="","",B89)</f>
        <v/>
      </c>
      <c r="D89" s="6" t="n"/>
      <c r="E89" s="3" t="n"/>
      <c r="F89" s="7" t="n"/>
      <c r="G89" s="7" t="n"/>
      <c r="H89" s="3" t="n"/>
      <c r="I89" s="8">
        <f>IF(H89="","",IFERROR(VLOOKUP(H89,'Members'!$A$3:$G$102,2,FALSE),""))</f>
        <v/>
      </c>
      <c r="J89" s="3" t="n"/>
      <c r="K89" s="9">
        <f>IF(H89="","",IFERROR(VLOOKUP(H89,'Members'!$A$3:$G$102,5,FALSE),""))</f>
        <v/>
      </c>
      <c r="L89" s="3" t="n"/>
      <c r="M89" s="26">
        <f>IF(OR(F89="",G89=""),"",IFERROR((G89-F89)*24,0))</f>
        <v/>
      </c>
      <c r="N89" s="9">
        <f>IF(A89="","",IF(L89="Present","Completed",IF(L89="Unconfirmed","Action Required","Review")))</f>
        <v/>
      </c>
      <c r="O89" s="6" t="n"/>
    </row>
    <row r="90">
      <c r="A90" s="3" t="n"/>
      <c r="B90" s="4" t="n"/>
      <c r="C90" s="11">
        <f>IF(B90="","",B90)</f>
        <v/>
      </c>
      <c r="D90" s="6" t="n"/>
      <c r="E90" s="3" t="n"/>
      <c r="F90" s="7" t="n"/>
      <c r="G90" s="7" t="n"/>
      <c r="H90" s="3" t="n"/>
      <c r="I90" s="12">
        <f>IF(H90="","",IFERROR(VLOOKUP(H90,'Members'!$A$3:$G$102,2,FALSE),""))</f>
        <v/>
      </c>
      <c r="J90" s="3" t="n"/>
      <c r="K90" s="13">
        <f>IF(H90="","",IFERROR(VLOOKUP(H90,'Members'!$A$3:$G$102,5,FALSE),""))</f>
        <v/>
      </c>
      <c r="L90" s="3" t="n"/>
      <c r="M90" s="27">
        <f>IF(OR(F90="",G90=""),"",IFERROR((G90-F90)*24,0))</f>
        <v/>
      </c>
      <c r="N90" s="13">
        <f>IF(A90="","",IF(L90="Present","Completed",IF(L90="Unconfirmed","Action Required","Review")))</f>
        <v/>
      </c>
      <c r="O90" s="6" t="n"/>
    </row>
    <row r="91">
      <c r="A91" s="3" t="n"/>
      <c r="B91" s="4" t="n"/>
      <c r="C91" s="5">
        <f>IF(B91="","",B91)</f>
        <v/>
      </c>
      <c r="D91" s="6" t="n"/>
      <c r="E91" s="3" t="n"/>
      <c r="F91" s="7" t="n"/>
      <c r="G91" s="7" t="n"/>
      <c r="H91" s="3" t="n"/>
      <c r="I91" s="8">
        <f>IF(H91="","",IFERROR(VLOOKUP(H91,'Members'!$A$3:$G$102,2,FALSE),""))</f>
        <v/>
      </c>
      <c r="J91" s="3" t="n"/>
      <c r="K91" s="9">
        <f>IF(H91="","",IFERROR(VLOOKUP(H91,'Members'!$A$3:$G$102,5,FALSE),""))</f>
        <v/>
      </c>
      <c r="L91" s="3" t="n"/>
      <c r="M91" s="26">
        <f>IF(OR(F91="",G91=""),"",IFERROR((G91-F91)*24,0))</f>
        <v/>
      </c>
      <c r="N91" s="9">
        <f>IF(A91="","",IF(L91="Present","Completed",IF(L91="Unconfirmed","Action Required","Review")))</f>
        <v/>
      </c>
      <c r="O91" s="6" t="n"/>
    </row>
    <row r="92">
      <c r="A92" s="3" t="n"/>
      <c r="B92" s="4" t="n"/>
      <c r="C92" s="11">
        <f>IF(B92="","",B92)</f>
        <v/>
      </c>
      <c r="D92" s="6" t="n"/>
      <c r="E92" s="3" t="n"/>
      <c r="F92" s="7" t="n"/>
      <c r="G92" s="7" t="n"/>
      <c r="H92" s="3" t="n"/>
      <c r="I92" s="12">
        <f>IF(H92="","",IFERROR(VLOOKUP(H92,'Members'!$A$3:$G$102,2,FALSE),""))</f>
        <v/>
      </c>
      <c r="J92" s="3" t="n"/>
      <c r="K92" s="13">
        <f>IF(H92="","",IFERROR(VLOOKUP(H92,'Members'!$A$3:$G$102,5,FALSE),""))</f>
        <v/>
      </c>
      <c r="L92" s="3" t="n"/>
      <c r="M92" s="27">
        <f>IF(OR(F92="",G92=""),"",IFERROR((G92-F92)*24,0))</f>
        <v/>
      </c>
      <c r="N92" s="13">
        <f>IF(A92="","",IF(L92="Present","Completed",IF(L92="Unconfirmed","Action Required","Review")))</f>
        <v/>
      </c>
      <c r="O92" s="6" t="n"/>
    </row>
    <row r="93">
      <c r="A93" s="3" t="n"/>
      <c r="B93" s="4" t="n"/>
      <c r="C93" s="5">
        <f>IF(B93="","",B93)</f>
        <v/>
      </c>
      <c r="D93" s="6" t="n"/>
      <c r="E93" s="3" t="n"/>
      <c r="F93" s="7" t="n"/>
      <c r="G93" s="7" t="n"/>
      <c r="H93" s="3" t="n"/>
      <c r="I93" s="8">
        <f>IF(H93="","",IFERROR(VLOOKUP(H93,'Members'!$A$3:$G$102,2,FALSE),""))</f>
        <v/>
      </c>
      <c r="J93" s="3" t="n"/>
      <c r="K93" s="9">
        <f>IF(H93="","",IFERROR(VLOOKUP(H93,'Members'!$A$3:$G$102,5,FALSE),""))</f>
        <v/>
      </c>
      <c r="L93" s="3" t="n"/>
      <c r="M93" s="26">
        <f>IF(OR(F93="",G93=""),"",IFERROR((G93-F93)*24,0))</f>
        <v/>
      </c>
      <c r="N93" s="9">
        <f>IF(A93="","",IF(L93="Present","Completed",IF(L93="Unconfirmed","Action Required","Review")))</f>
        <v/>
      </c>
      <c r="O93" s="6" t="n"/>
    </row>
    <row r="94">
      <c r="A94" s="3" t="n"/>
      <c r="B94" s="4" t="n"/>
      <c r="C94" s="11">
        <f>IF(B94="","",B94)</f>
        <v/>
      </c>
      <c r="D94" s="6" t="n"/>
      <c r="E94" s="3" t="n"/>
      <c r="F94" s="7" t="n"/>
      <c r="G94" s="7" t="n"/>
      <c r="H94" s="3" t="n"/>
      <c r="I94" s="12">
        <f>IF(H94="","",IFERROR(VLOOKUP(H94,'Members'!$A$3:$G$102,2,FALSE),""))</f>
        <v/>
      </c>
      <c r="J94" s="3" t="n"/>
      <c r="K94" s="13">
        <f>IF(H94="","",IFERROR(VLOOKUP(H94,'Members'!$A$3:$G$102,5,FALSE),""))</f>
        <v/>
      </c>
      <c r="L94" s="3" t="n"/>
      <c r="M94" s="27">
        <f>IF(OR(F94="",G94=""),"",IFERROR((G94-F94)*24,0))</f>
        <v/>
      </c>
      <c r="N94" s="13">
        <f>IF(A94="","",IF(L94="Present","Completed",IF(L94="Unconfirmed","Action Required","Review")))</f>
        <v/>
      </c>
      <c r="O94" s="6" t="n"/>
    </row>
    <row r="95">
      <c r="A95" s="3" t="n"/>
      <c r="B95" s="4" t="n"/>
      <c r="C95" s="5">
        <f>IF(B95="","",B95)</f>
        <v/>
      </c>
      <c r="D95" s="6" t="n"/>
      <c r="E95" s="3" t="n"/>
      <c r="F95" s="7" t="n"/>
      <c r="G95" s="7" t="n"/>
      <c r="H95" s="3" t="n"/>
      <c r="I95" s="8">
        <f>IF(H95="","",IFERROR(VLOOKUP(H95,'Members'!$A$3:$G$102,2,FALSE),""))</f>
        <v/>
      </c>
      <c r="J95" s="3" t="n"/>
      <c r="K95" s="9">
        <f>IF(H95="","",IFERROR(VLOOKUP(H95,'Members'!$A$3:$G$102,5,FALSE),""))</f>
        <v/>
      </c>
      <c r="L95" s="3" t="n"/>
      <c r="M95" s="26">
        <f>IF(OR(F95="",G95=""),"",IFERROR((G95-F95)*24,0))</f>
        <v/>
      </c>
      <c r="N95" s="9">
        <f>IF(A95="","",IF(L95="Present","Completed",IF(L95="Unconfirmed","Action Required","Review")))</f>
        <v/>
      </c>
      <c r="O95" s="6" t="n"/>
    </row>
    <row r="96">
      <c r="A96" s="3" t="n"/>
      <c r="B96" s="4" t="n"/>
      <c r="C96" s="11">
        <f>IF(B96="","",B96)</f>
        <v/>
      </c>
      <c r="D96" s="6" t="n"/>
      <c r="E96" s="3" t="n"/>
      <c r="F96" s="7" t="n"/>
      <c r="G96" s="7" t="n"/>
      <c r="H96" s="3" t="n"/>
      <c r="I96" s="12">
        <f>IF(H96="","",IFERROR(VLOOKUP(H96,'Members'!$A$3:$G$102,2,FALSE),""))</f>
        <v/>
      </c>
      <c r="J96" s="3" t="n"/>
      <c r="K96" s="13">
        <f>IF(H96="","",IFERROR(VLOOKUP(H96,'Members'!$A$3:$G$102,5,FALSE),""))</f>
        <v/>
      </c>
      <c r="L96" s="3" t="n"/>
      <c r="M96" s="27">
        <f>IF(OR(F96="",G96=""),"",IFERROR((G96-F96)*24,0))</f>
        <v/>
      </c>
      <c r="N96" s="13">
        <f>IF(A96="","",IF(L96="Present","Completed",IF(L96="Unconfirmed","Action Required","Review")))</f>
        <v/>
      </c>
      <c r="O96" s="6" t="n"/>
    </row>
    <row r="97">
      <c r="A97" s="3" t="n"/>
      <c r="B97" s="4" t="n"/>
      <c r="C97" s="5">
        <f>IF(B97="","",B97)</f>
        <v/>
      </c>
      <c r="D97" s="6" t="n"/>
      <c r="E97" s="3" t="n"/>
      <c r="F97" s="7" t="n"/>
      <c r="G97" s="7" t="n"/>
      <c r="H97" s="3" t="n"/>
      <c r="I97" s="8">
        <f>IF(H97="","",IFERROR(VLOOKUP(H97,'Members'!$A$3:$G$102,2,FALSE),""))</f>
        <v/>
      </c>
      <c r="J97" s="3" t="n"/>
      <c r="K97" s="9">
        <f>IF(H97="","",IFERROR(VLOOKUP(H97,'Members'!$A$3:$G$102,5,FALSE),""))</f>
        <v/>
      </c>
      <c r="L97" s="3" t="n"/>
      <c r="M97" s="26">
        <f>IF(OR(F97="",G97=""),"",IFERROR((G97-F97)*24,0))</f>
        <v/>
      </c>
      <c r="N97" s="9">
        <f>IF(A97="","",IF(L97="Present","Completed",IF(L97="Unconfirmed","Action Required","Review")))</f>
        <v/>
      </c>
      <c r="O97" s="6" t="n"/>
    </row>
    <row r="98">
      <c r="A98" s="3" t="n"/>
      <c r="B98" s="4" t="n"/>
      <c r="C98" s="11">
        <f>IF(B98="","",B98)</f>
        <v/>
      </c>
      <c r="D98" s="6" t="n"/>
      <c r="E98" s="3" t="n"/>
      <c r="F98" s="7" t="n"/>
      <c r="G98" s="7" t="n"/>
      <c r="H98" s="3" t="n"/>
      <c r="I98" s="12">
        <f>IF(H98="","",IFERROR(VLOOKUP(H98,'Members'!$A$3:$G$102,2,FALSE),""))</f>
        <v/>
      </c>
      <c r="J98" s="3" t="n"/>
      <c r="K98" s="13">
        <f>IF(H98="","",IFERROR(VLOOKUP(H98,'Members'!$A$3:$G$102,5,FALSE),""))</f>
        <v/>
      </c>
      <c r="L98" s="3" t="n"/>
      <c r="M98" s="27">
        <f>IF(OR(F98="",G98=""),"",IFERROR((G98-F98)*24,0))</f>
        <v/>
      </c>
      <c r="N98" s="13">
        <f>IF(A98="","",IF(L98="Present","Completed",IF(L98="Unconfirmed","Action Required","Review")))</f>
        <v/>
      </c>
      <c r="O98" s="6" t="n"/>
    </row>
    <row r="99">
      <c r="A99" s="3" t="n"/>
      <c r="B99" s="4" t="n"/>
      <c r="C99" s="5">
        <f>IF(B99="","",B99)</f>
        <v/>
      </c>
      <c r="D99" s="6" t="n"/>
      <c r="E99" s="3" t="n"/>
      <c r="F99" s="7" t="n"/>
      <c r="G99" s="7" t="n"/>
      <c r="H99" s="3" t="n"/>
      <c r="I99" s="8">
        <f>IF(H99="","",IFERROR(VLOOKUP(H99,'Members'!$A$3:$G$102,2,FALSE),""))</f>
        <v/>
      </c>
      <c r="J99" s="3" t="n"/>
      <c r="K99" s="9">
        <f>IF(H99="","",IFERROR(VLOOKUP(H99,'Members'!$A$3:$G$102,5,FALSE),""))</f>
        <v/>
      </c>
      <c r="L99" s="3" t="n"/>
      <c r="M99" s="26">
        <f>IF(OR(F99="",G99=""),"",IFERROR((G99-F99)*24,0))</f>
        <v/>
      </c>
      <c r="N99" s="9">
        <f>IF(A99="","",IF(L99="Present","Completed",IF(L99="Unconfirmed","Action Required","Review")))</f>
        <v/>
      </c>
      <c r="O99" s="6" t="n"/>
    </row>
    <row r="100">
      <c r="A100" s="3" t="n"/>
      <c r="B100" s="4" t="n"/>
      <c r="C100" s="11">
        <f>IF(B100="","",B100)</f>
        <v/>
      </c>
      <c r="D100" s="6" t="n"/>
      <c r="E100" s="3" t="n"/>
      <c r="F100" s="7" t="n"/>
      <c r="G100" s="7" t="n"/>
      <c r="H100" s="3" t="n"/>
      <c r="I100" s="12">
        <f>IF(H100="","",IFERROR(VLOOKUP(H100,'Members'!$A$3:$G$102,2,FALSE),""))</f>
        <v/>
      </c>
      <c r="J100" s="3" t="n"/>
      <c r="K100" s="13">
        <f>IF(H100="","",IFERROR(VLOOKUP(H100,'Members'!$A$3:$G$102,5,FALSE),""))</f>
        <v/>
      </c>
      <c r="L100" s="3" t="n"/>
      <c r="M100" s="27">
        <f>IF(OR(F100="",G100=""),"",IFERROR((G100-F100)*24,0))</f>
        <v/>
      </c>
      <c r="N100" s="13">
        <f>IF(A100="","",IF(L100="Present","Completed",IF(L100="Unconfirmed","Action Required","Review")))</f>
        <v/>
      </c>
      <c r="O100" s="6" t="n"/>
    </row>
    <row r="101">
      <c r="A101" s="3" t="n"/>
      <c r="B101" s="4" t="n"/>
      <c r="C101" s="5">
        <f>IF(B101="","",B101)</f>
        <v/>
      </c>
      <c r="D101" s="6" t="n"/>
      <c r="E101" s="3" t="n"/>
      <c r="F101" s="7" t="n"/>
      <c r="G101" s="7" t="n"/>
      <c r="H101" s="3" t="n"/>
      <c r="I101" s="8">
        <f>IF(H101="","",IFERROR(VLOOKUP(H101,'Members'!$A$3:$G$102,2,FALSE),""))</f>
        <v/>
      </c>
      <c r="J101" s="3" t="n"/>
      <c r="K101" s="9">
        <f>IF(H101="","",IFERROR(VLOOKUP(H101,'Members'!$A$3:$G$102,5,FALSE),""))</f>
        <v/>
      </c>
      <c r="L101" s="3" t="n"/>
      <c r="M101" s="26">
        <f>IF(OR(F101="",G101=""),"",IFERROR((G101-F101)*24,0))</f>
        <v/>
      </c>
      <c r="N101" s="9">
        <f>IF(A101="","",IF(L101="Present","Completed",IF(L101="Unconfirmed","Action Required","Review")))</f>
        <v/>
      </c>
      <c r="O101" s="6" t="n"/>
    </row>
    <row r="102">
      <c r="A102" s="3" t="n"/>
      <c r="B102" s="4" t="n"/>
      <c r="C102" s="11">
        <f>IF(B102="","",B102)</f>
        <v/>
      </c>
      <c r="D102" s="6" t="n"/>
      <c r="E102" s="3" t="n"/>
      <c r="F102" s="7" t="n"/>
      <c r="G102" s="7" t="n"/>
      <c r="H102" s="3" t="n"/>
      <c r="I102" s="12">
        <f>IF(H102="","",IFERROR(VLOOKUP(H102,'Members'!$A$3:$G$102,2,FALSE),""))</f>
        <v/>
      </c>
      <c r="J102" s="3" t="n"/>
      <c r="K102" s="13">
        <f>IF(H102="","",IFERROR(VLOOKUP(H102,'Members'!$A$3:$G$102,5,FALSE),""))</f>
        <v/>
      </c>
      <c r="L102" s="3" t="n"/>
      <c r="M102" s="27">
        <f>IF(OR(F102="",G102=""),"",IFERROR((G102-F102)*24,0))</f>
        <v/>
      </c>
      <c r="N102" s="13">
        <f>IF(A102="","",IF(L102="Present","Completed",IF(L102="Unconfirmed","Action Required","Review")))</f>
        <v/>
      </c>
      <c r="O102" s="6" t="n"/>
    </row>
  </sheetData>
  <autoFilter ref="A2:O102"/>
  <mergeCells count="1">
    <mergeCell ref="A1:O1"/>
  </mergeCells>
  <conditionalFormatting sqref="N3:N102">
    <cfRule type="expression" priority="1" dxfId="0">
      <formula>$N3="Completed"</formula>
    </cfRule>
    <cfRule type="expression" priority="2" dxfId="1">
      <formula>$N3="Action Required"</formula>
    </cfRule>
    <cfRule type="expression" priority="3" dxfId="2">
      <formula>$N3="Review"</formula>
    </cfRule>
  </conditionalFormatting>
  <dataValidations count="3">
    <dataValidation sqref="J3:J102" showErrorMessage="1" showInputMessage="1" allowBlank="1" errorTitle="Select a patrol role" error="Choose a role from the approved patrol role list." type="list">
      <formula1>"Patrol Captain,IRB Crew,First Aid Officer,Surf Rescue Technician,Bronze Medallion Lifesaver,Radio Operator"</formula1>
    </dataValidation>
    <dataValidation sqref="L3:L102" showErrorMessage="1" showInputMessage="1" allowBlank="1" errorTitle="Select attendance status" error="Choose an attendance status from the list." type="list">
      <formula1>"Present,Absent,Late,Excused,Unconfirmed"</formula1>
    </dataValidation>
    <dataValidation sqref="H3:H102" showErrorMessage="1" showInputMessage="1" allowBlank="1" errorTitle="Select a member ID" error="Choose an active member ID from the Members sheet." type="list">
      <formula1>='Members'!$A$3:$A$102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2"/>
  <sheetViews>
    <sheetView showGridLines="0" zoomScale="55" zoomScaleNormal="5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36" customWidth="1" min="4" max="4"/>
    <col width="24" customWidth="1" min="5" max="5"/>
    <col width="22" customWidth="1" min="6" max="6"/>
    <col width="24" customWidth="1" min="7" max="7"/>
    <col width="15" customWidth="1" min="8" max="8"/>
    <col width="20" customWidth="1" min="9" max="9"/>
    <col width="18" customWidth="1" min="10" max="10"/>
    <col width="15" customWidth="1" min="11" max="11"/>
  </cols>
  <sheetData>
    <row r="1" ht="28" customHeight="1">
      <c r="A1" s="1" t="inlineStr">
        <is>
          <t>Surf Club Member Directory</t>
        </is>
      </c>
    </row>
    <row r="2" ht="32" customHeight="1">
      <c r="A2" s="25" t="inlineStr">
        <is>
          <t>Member ID</t>
        </is>
      </c>
      <c r="B2" s="25" t="inlineStr">
        <is>
          <t>Member Name</t>
        </is>
      </c>
      <c r="C2" s="25" t="inlineStr">
        <is>
          <t>Mobile</t>
        </is>
      </c>
      <c r="D2" s="25" t="inlineStr">
        <is>
          <t>Email</t>
        </is>
      </c>
      <c r="E2" s="25" t="inlineStr">
        <is>
          <t>Primary Qualification</t>
        </is>
      </c>
      <c r="F2" s="25" t="inlineStr">
        <is>
          <t>Emergency Contact</t>
        </is>
      </c>
      <c r="G2" s="25" t="inlineStr">
        <is>
          <t>Emergency Contact Phone</t>
        </is>
      </c>
      <c r="H2" s="25" t="inlineStr">
        <is>
          <t>Active Member?</t>
        </is>
      </c>
      <c r="I2" s="25" t="inlineStr">
        <is>
          <t>Annual Patrol Target</t>
        </is>
      </c>
      <c r="J2" s="25" t="inlineStr">
        <is>
          <t>Completed Patrols</t>
        </is>
      </c>
      <c r="K2" s="25" t="inlineStr">
        <is>
          <t>Completion %</t>
        </is>
      </c>
    </row>
    <row r="3">
      <c r="A3" s="3" t="inlineStr">
        <is>
          <t>SLS-26001</t>
        </is>
      </c>
      <c r="B3" s="6" t="inlineStr">
        <is>
          <t>Jack Thompson</t>
        </is>
      </c>
      <c r="C3" s="3" t="inlineStr">
        <is>
          <t>0412 345 678</t>
        </is>
      </c>
      <c r="D3" s="6" t="inlineStr">
        <is>
          <t>jack.thompson@surflifesaving.com.au</t>
        </is>
      </c>
      <c r="E3" s="6" t="inlineStr">
        <is>
          <t>Silver Medallion</t>
        </is>
      </c>
      <c r="F3" s="6" t="inlineStr">
        <is>
          <t>Sarah Thompson</t>
        </is>
      </c>
      <c r="G3" s="3" t="inlineStr">
        <is>
          <t>0418 221 490</t>
        </is>
      </c>
      <c r="H3" s="3" t="inlineStr">
        <is>
          <t>Yes</t>
        </is>
      </c>
      <c r="I3" s="15" t="n">
        <v>12</v>
      </c>
      <c r="J3" s="16">
        <f>IF(A3="","",COUNTIF('Roster'!$H$3:$H$102,A3))</f>
        <v/>
      </c>
      <c r="K3" s="28">
        <f>IF(A3="","",IF(I3=0,0,J3/I3))</f>
        <v/>
      </c>
    </row>
    <row r="4">
      <c r="A4" s="3" t="inlineStr">
        <is>
          <t>SLS-26002</t>
        </is>
      </c>
      <c r="B4" s="6" t="inlineStr">
        <is>
          <t>Olivia Martin</t>
        </is>
      </c>
      <c r="C4" s="3" t="inlineStr">
        <is>
          <t>0423 456 789</t>
        </is>
      </c>
      <c r="D4" s="6" t="inlineStr">
        <is>
          <t>olivia.martin@surflifesaving.com.au</t>
        </is>
      </c>
      <c r="E4" s="6" t="inlineStr">
        <is>
          <t>First Aid</t>
        </is>
      </c>
      <c r="F4" s="6" t="inlineStr">
        <is>
          <t>Mark Martin</t>
        </is>
      </c>
      <c r="G4" s="3" t="inlineStr">
        <is>
          <t>0431 555 612</t>
        </is>
      </c>
      <c r="H4" s="3" t="inlineStr">
        <is>
          <t>Yes</t>
        </is>
      </c>
      <c r="I4" s="15" t="n">
        <v>10</v>
      </c>
      <c r="J4" s="18">
        <f>IF(A4="","",COUNTIF('Roster'!$H$3:$H$102,A4))</f>
        <v/>
      </c>
      <c r="K4" s="29">
        <f>IF(A4="","",IF(I4=0,0,J4/I4))</f>
        <v/>
      </c>
    </row>
    <row r="5">
      <c r="A5" s="3" t="inlineStr">
        <is>
          <t>SLS-26003</t>
        </is>
      </c>
      <c r="B5" s="6" t="inlineStr">
        <is>
          <t>Liam Wilson</t>
        </is>
      </c>
      <c r="C5" s="3" t="inlineStr">
        <is>
          <t>0434 567 890</t>
        </is>
      </c>
      <c r="D5" s="6" t="inlineStr">
        <is>
          <t>liam.wilson@surflifesaving.com.au</t>
        </is>
      </c>
      <c r="E5" s="6" t="inlineStr">
        <is>
          <t>IRB Crew</t>
        </is>
      </c>
      <c r="F5" s="6" t="inlineStr">
        <is>
          <t>Grace Wilson</t>
        </is>
      </c>
      <c r="G5" s="3" t="inlineStr">
        <is>
          <t>0409 672 311</t>
        </is>
      </c>
      <c r="H5" s="3" t="inlineStr">
        <is>
          <t>Yes</t>
        </is>
      </c>
      <c r="I5" s="15" t="n">
        <v>10</v>
      </c>
      <c r="J5" s="16">
        <f>IF(A5="","",COUNTIF('Roster'!$H$3:$H$102,A5))</f>
        <v/>
      </c>
      <c r="K5" s="28">
        <f>IF(A5="","",IF(I5=0,0,J5/I5))</f>
        <v/>
      </c>
    </row>
    <row r="6">
      <c r="A6" s="3" t="inlineStr">
        <is>
          <t>SLS-26004</t>
        </is>
      </c>
      <c r="B6" s="6" t="inlineStr">
        <is>
          <t>Charlotte Brown</t>
        </is>
      </c>
      <c r="C6" s="3" t="inlineStr">
        <is>
          <t>0445 678 901</t>
        </is>
      </c>
      <c r="D6" s="6" t="inlineStr">
        <is>
          <t>charlotte.brown@surflifesaving.com.au</t>
        </is>
      </c>
      <c r="E6" s="6" t="inlineStr">
        <is>
          <t>Bronze Medallion</t>
        </is>
      </c>
      <c r="F6" s="6" t="inlineStr">
        <is>
          <t>James Brown</t>
        </is>
      </c>
      <c r="G6" s="3" t="inlineStr">
        <is>
          <t>0422 189 764</t>
        </is>
      </c>
      <c r="H6" s="3" t="inlineStr">
        <is>
          <t>Yes</t>
        </is>
      </c>
      <c r="I6" s="15" t="n">
        <v>12</v>
      </c>
      <c r="J6" s="18">
        <f>IF(A6="","",COUNTIF('Roster'!$H$3:$H$102,A6))</f>
        <v/>
      </c>
      <c r="K6" s="29">
        <f>IF(A6="","",IF(I6=0,0,J6/I6))</f>
        <v/>
      </c>
    </row>
    <row r="7">
      <c r="A7" s="3" t="inlineStr">
        <is>
          <t>SLS-26005</t>
        </is>
      </c>
      <c r="B7" s="6" t="inlineStr">
        <is>
          <t>Noah Taylor</t>
        </is>
      </c>
      <c r="C7" s="3" t="inlineStr">
        <is>
          <t>0456 789 012</t>
        </is>
      </c>
      <c r="D7" s="6" t="inlineStr">
        <is>
          <t>noah.taylor@surflifesaving.com.au</t>
        </is>
      </c>
      <c r="E7" s="6" t="inlineStr">
        <is>
          <t>CPR</t>
        </is>
      </c>
      <c r="F7" s="6" t="inlineStr">
        <is>
          <t>Sophie Taylor</t>
        </is>
      </c>
      <c r="G7" s="3" t="inlineStr">
        <is>
          <t>0417 394 227</t>
        </is>
      </c>
      <c r="H7" s="3" t="inlineStr">
        <is>
          <t>Yes</t>
        </is>
      </c>
      <c r="I7" s="15" t="n">
        <v>8</v>
      </c>
      <c r="J7" s="16">
        <f>IF(A7="","",COUNTIF('Roster'!$H$3:$H$102,A7))</f>
        <v/>
      </c>
      <c r="K7" s="28">
        <f>IF(A7="","",IF(I7=0,0,J7/I7))</f>
        <v/>
      </c>
    </row>
    <row r="8">
      <c r="A8" s="3" t="inlineStr">
        <is>
          <t>SLS-26006</t>
        </is>
      </c>
      <c r="B8" s="6" t="inlineStr">
        <is>
          <t>Mia Anderson</t>
        </is>
      </c>
      <c r="C8" s="3" t="inlineStr">
        <is>
          <t>0467 890 123</t>
        </is>
      </c>
      <c r="D8" s="6" t="inlineStr">
        <is>
          <t>mia.anderson@surflifesaving.com.au</t>
        </is>
      </c>
      <c r="E8" s="6" t="inlineStr">
        <is>
          <t>Surf Rescue Technician</t>
        </is>
      </c>
      <c r="F8" s="6" t="inlineStr">
        <is>
          <t>Luke Anderson</t>
        </is>
      </c>
      <c r="G8" s="3" t="inlineStr">
        <is>
          <t>0438 521 846</t>
        </is>
      </c>
      <c r="H8" s="3" t="inlineStr">
        <is>
          <t>Yes</t>
        </is>
      </c>
      <c r="I8" s="15" t="n">
        <v>10</v>
      </c>
      <c r="J8" s="18">
        <f>IF(A8="","",COUNTIF('Roster'!$H$3:$H$102,A8))</f>
        <v/>
      </c>
      <c r="K8" s="29">
        <f>IF(A8="","",IF(I8=0,0,J8/I8))</f>
        <v/>
      </c>
    </row>
    <row r="9">
      <c r="A9" s="3" t="inlineStr">
        <is>
          <t>SLS-26007</t>
        </is>
      </c>
      <c r="B9" s="6" t="inlineStr">
        <is>
          <t>Ethan Harris</t>
        </is>
      </c>
      <c r="C9" s="3" t="inlineStr">
        <is>
          <t>0478 901 234</t>
        </is>
      </c>
      <c r="D9" s="6" t="inlineStr">
        <is>
          <t>ethan.harris@surflifesaving.com.au</t>
        </is>
      </c>
      <c r="E9" s="6" t="inlineStr">
        <is>
          <t>IRB Crew</t>
        </is>
      </c>
      <c r="F9" s="6" t="inlineStr">
        <is>
          <t>Emily Harris</t>
        </is>
      </c>
      <c r="G9" s="3" t="inlineStr">
        <is>
          <t>0402 713 508</t>
        </is>
      </c>
      <c r="H9" s="3" t="inlineStr">
        <is>
          <t>Yes</t>
        </is>
      </c>
      <c r="I9" s="15" t="n">
        <v>10</v>
      </c>
      <c r="J9" s="16">
        <f>IF(A9="","",COUNTIF('Roster'!$H$3:$H$102,A9))</f>
        <v/>
      </c>
      <c r="K9" s="28">
        <f>IF(A9="","",IF(I9=0,0,J9/I9))</f>
        <v/>
      </c>
    </row>
    <row r="10">
      <c r="A10" s="3" t="inlineStr">
        <is>
          <t>SLS-26008</t>
        </is>
      </c>
      <c r="B10" s="6" t="inlineStr">
        <is>
          <t>Ruby Campbell</t>
        </is>
      </c>
      <c r="C10" s="3" t="inlineStr">
        <is>
          <t>0489 012 345</t>
        </is>
      </c>
      <c r="D10" s="6" t="inlineStr">
        <is>
          <t>ruby.campbell@surflifesaving.com.au</t>
        </is>
      </c>
      <c r="E10" s="6" t="inlineStr">
        <is>
          <t>Radio Operator</t>
        </is>
      </c>
      <c r="F10" s="6" t="inlineStr">
        <is>
          <t>Daniel Campbell</t>
        </is>
      </c>
      <c r="G10" s="3" t="inlineStr">
        <is>
          <t>0411 856 943</t>
        </is>
      </c>
      <c r="H10" s="3" t="inlineStr">
        <is>
          <t>Yes</t>
        </is>
      </c>
      <c r="I10" s="15" t="n">
        <v>8</v>
      </c>
      <c r="J10" s="18">
        <f>IF(A10="","",COUNTIF('Roster'!$H$3:$H$102,A10))</f>
        <v/>
      </c>
      <c r="K10" s="29">
        <f>IF(A10="","",IF(I10=0,0,J10/I10))</f>
        <v/>
      </c>
    </row>
    <row r="11">
      <c r="A11" s="3" t="inlineStr">
        <is>
          <t>SLS-26009</t>
        </is>
      </c>
      <c r="B11" s="6" t="inlineStr">
        <is>
          <t>Cooper Mitchell</t>
        </is>
      </c>
      <c r="C11" s="3" t="inlineStr">
        <is>
          <t>0401 123 456</t>
        </is>
      </c>
      <c r="D11" s="6" t="inlineStr">
        <is>
          <t>cooper.mitchell@surflifesaving.com.au</t>
        </is>
      </c>
      <c r="E11" s="6" t="inlineStr">
        <is>
          <t>Bronze Medallion</t>
        </is>
      </c>
      <c r="F11" s="6" t="inlineStr">
        <is>
          <t>Ava Mitchell</t>
        </is>
      </c>
      <c r="G11" s="3" t="inlineStr">
        <is>
          <t>0426 980 175</t>
        </is>
      </c>
      <c r="H11" s="3" t="inlineStr">
        <is>
          <t>Yes</t>
        </is>
      </c>
      <c r="I11" s="15" t="n">
        <v>12</v>
      </c>
      <c r="J11" s="16">
        <f>IF(A11="","",COUNTIF('Roster'!$H$3:$H$102,A11))</f>
        <v/>
      </c>
      <c r="K11" s="28">
        <f>IF(A11="","",IF(I11=0,0,J11/I11))</f>
        <v/>
      </c>
    </row>
    <row r="12">
      <c r="A12" s="3" t="inlineStr">
        <is>
          <t>SLS-26010</t>
        </is>
      </c>
      <c r="B12" s="6" t="inlineStr">
        <is>
          <t>Isla Walker</t>
        </is>
      </c>
      <c r="C12" s="3" t="inlineStr">
        <is>
          <t>0408 234 567</t>
        </is>
      </c>
      <c r="D12" s="6" t="inlineStr">
        <is>
          <t>isla.walker@surflifesaving.com.au</t>
        </is>
      </c>
      <c r="E12" s="6" t="inlineStr">
        <is>
          <t>First Aid</t>
        </is>
      </c>
      <c r="F12" s="6" t="inlineStr">
        <is>
          <t>Henry Walker</t>
        </is>
      </c>
      <c r="G12" s="3" t="inlineStr">
        <is>
          <t>0435 418 620</t>
        </is>
      </c>
      <c r="H12" s="3" t="inlineStr">
        <is>
          <t>Yes</t>
        </is>
      </c>
      <c r="I12" s="15" t="n">
        <v>10</v>
      </c>
      <c r="J12" s="18">
        <f>IF(A12="","",COUNTIF('Roster'!$H$3:$H$102,A12))</f>
        <v/>
      </c>
      <c r="K12" s="29">
        <f>IF(A12="","",IF(I12=0,0,J12/I12))</f>
        <v/>
      </c>
    </row>
    <row r="13">
      <c r="A13" s="3" t="n"/>
      <c r="B13" s="6" t="n"/>
      <c r="C13" s="3" t="n"/>
      <c r="D13" s="6" t="n"/>
      <c r="E13" s="6" t="n"/>
      <c r="F13" s="6" t="n"/>
      <c r="G13" s="3" t="n"/>
      <c r="H13" s="3" t="n"/>
      <c r="I13" s="15" t="n"/>
      <c r="J13" s="16">
        <f>IF(A13="","",COUNTIF('Roster'!$H$3:$H$102,A13))</f>
        <v/>
      </c>
      <c r="K13" s="28">
        <f>IF(A13="","",IF(I13=0,0,J13/I13))</f>
        <v/>
      </c>
    </row>
    <row r="14">
      <c r="A14" s="3" t="n"/>
      <c r="B14" s="6" t="n"/>
      <c r="C14" s="3" t="n"/>
      <c r="D14" s="6" t="n"/>
      <c r="E14" s="6" t="n"/>
      <c r="F14" s="6" t="n"/>
      <c r="G14" s="3" t="n"/>
      <c r="H14" s="3" t="n"/>
      <c r="I14" s="15" t="n"/>
      <c r="J14" s="18">
        <f>IF(A14="","",COUNTIF('Roster'!$H$3:$H$102,A14))</f>
        <v/>
      </c>
      <c r="K14" s="29">
        <f>IF(A14="","",IF(I14=0,0,J14/I14))</f>
        <v/>
      </c>
    </row>
    <row r="15">
      <c r="A15" s="3" t="n"/>
      <c r="B15" s="6" t="n"/>
      <c r="C15" s="3" t="n"/>
      <c r="D15" s="6" t="n"/>
      <c r="E15" s="6" t="n"/>
      <c r="F15" s="6" t="n"/>
      <c r="G15" s="3" t="n"/>
      <c r="H15" s="3" t="n"/>
      <c r="I15" s="15" t="n"/>
      <c r="J15" s="16">
        <f>IF(A15="","",COUNTIF('Roster'!$H$3:$H$102,A15))</f>
        <v/>
      </c>
      <c r="K15" s="28">
        <f>IF(A15="","",IF(I15=0,0,J15/I15))</f>
        <v/>
      </c>
    </row>
    <row r="16">
      <c r="A16" s="3" t="n"/>
      <c r="B16" s="6" t="n"/>
      <c r="C16" s="3" t="n"/>
      <c r="D16" s="6" t="n"/>
      <c r="E16" s="6" t="n"/>
      <c r="F16" s="6" t="n"/>
      <c r="G16" s="3" t="n"/>
      <c r="H16" s="3" t="n"/>
      <c r="I16" s="15" t="n"/>
      <c r="J16" s="18">
        <f>IF(A16="","",COUNTIF('Roster'!$H$3:$H$102,A16))</f>
        <v/>
      </c>
      <c r="K16" s="29">
        <f>IF(A16="","",IF(I16=0,0,J16/I16))</f>
        <v/>
      </c>
    </row>
    <row r="17">
      <c r="A17" s="3" t="n"/>
      <c r="B17" s="6" t="n"/>
      <c r="C17" s="3" t="n"/>
      <c r="D17" s="6" t="n"/>
      <c r="E17" s="6" t="n"/>
      <c r="F17" s="6" t="n"/>
      <c r="G17" s="3" t="n"/>
      <c r="H17" s="3" t="n"/>
      <c r="I17" s="15" t="n"/>
      <c r="J17" s="16">
        <f>IF(A17="","",COUNTIF('Roster'!$H$3:$H$102,A17))</f>
        <v/>
      </c>
      <c r="K17" s="28">
        <f>IF(A17="","",IF(I17=0,0,J17/I17))</f>
        <v/>
      </c>
    </row>
    <row r="18">
      <c r="A18" s="3" t="n"/>
      <c r="B18" s="6" t="n"/>
      <c r="C18" s="3" t="n"/>
      <c r="D18" s="6" t="n"/>
      <c r="E18" s="6" t="n"/>
      <c r="F18" s="6" t="n"/>
      <c r="G18" s="3" t="n"/>
      <c r="H18" s="3" t="n"/>
      <c r="I18" s="15" t="n"/>
      <c r="J18" s="18">
        <f>IF(A18="","",COUNTIF('Roster'!$H$3:$H$102,A18))</f>
        <v/>
      </c>
      <c r="K18" s="29">
        <f>IF(A18="","",IF(I18=0,0,J18/I18))</f>
        <v/>
      </c>
    </row>
    <row r="19">
      <c r="A19" s="3" t="n"/>
      <c r="B19" s="6" t="n"/>
      <c r="C19" s="3" t="n"/>
      <c r="D19" s="6" t="n"/>
      <c r="E19" s="6" t="n"/>
      <c r="F19" s="6" t="n"/>
      <c r="G19" s="3" t="n"/>
      <c r="H19" s="3" t="n"/>
      <c r="I19" s="15" t="n"/>
      <c r="J19" s="16">
        <f>IF(A19="","",COUNTIF('Roster'!$H$3:$H$102,A19))</f>
        <v/>
      </c>
      <c r="K19" s="28">
        <f>IF(A19="","",IF(I19=0,0,J19/I19))</f>
        <v/>
      </c>
    </row>
    <row r="20">
      <c r="A20" s="3" t="n"/>
      <c r="B20" s="6" t="n"/>
      <c r="C20" s="3" t="n"/>
      <c r="D20" s="6" t="n"/>
      <c r="E20" s="6" t="n"/>
      <c r="F20" s="6" t="n"/>
      <c r="G20" s="3" t="n"/>
      <c r="H20" s="3" t="n"/>
      <c r="I20" s="15" t="n"/>
      <c r="J20" s="18">
        <f>IF(A20="","",COUNTIF('Roster'!$H$3:$H$102,A20))</f>
        <v/>
      </c>
      <c r="K20" s="29">
        <f>IF(A20="","",IF(I20=0,0,J20/I20))</f>
        <v/>
      </c>
    </row>
    <row r="21">
      <c r="A21" s="3" t="n"/>
      <c r="B21" s="6" t="n"/>
      <c r="C21" s="3" t="n"/>
      <c r="D21" s="6" t="n"/>
      <c r="E21" s="6" t="n"/>
      <c r="F21" s="6" t="n"/>
      <c r="G21" s="3" t="n"/>
      <c r="H21" s="3" t="n"/>
      <c r="I21" s="15" t="n"/>
      <c r="J21" s="16">
        <f>IF(A21="","",COUNTIF('Roster'!$H$3:$H$102,A21))</f>
        <v/>
      </c>
      <c r="K21" s="28">
        <f>IF(A21="","",IF(I21=0,0,J21/I21))</f>
        <v/>
      </c>
    </row>
    <row r="22">
      <c r="A22" s="3" t="n"/>
      <c r="B22" s="6" t="n"/>
      <c r="C22" s="3" t="n"/>
      <c r="D22" s="6" t="n"/>
      <c r="E22" s="6" t="n"/>
      <c r="F22" s="6" t="n"/>
      <c r="G22" s="3" t="n"/>
      <c r="H22" s="3" t="n"/>
      <c r="I22" s="15" t="n"/>
      <c r="J22" s="18">
        <f>IF(A22="","",COUNTIF('Roster'!$H$3:$H$102,A22))</f>
        <v/>
      </c>
      <c r="K22" s="29">
        <f>IF(A22="","",IF(I22=0,0,J22/I22))</f>
        <v/>
      </c>
    </row>
    <row r="23">
      <c r="A23" s="3" t="n"/>
      <c r="B23" s="6" t="n"/>
      <c r="C23" s="3" t="n"/>
      <c r="D23" s="6" t="n"/>
      <c r="E23" s="6" t="n"/>
      <c r="F23" s="6" t="n"/>
      <c r="G23" s="3" t="n"/>
      <c r="H23" s="3" t="n"/>
      <c r="I23" s="15" t="n"/>
      <c r="J23" s="16">
        <f>IF(A23="","",COUNTIF('Roster'!$H$3:$H$102,A23))</f>
        <v/>
      </c>
      <c r="K23" s="28">
        <f>IF(A23="","",IF(I23=0,0,J23/I23))</f>
        <v/>
      </c>
    </row>
    <row r="24">
      <c r="A24" s="3" t="n"/>
      <c r="B24" s="6" t="n"/>
      <c r="C24" s="3" t="n"/>
      <c r="D24" s="6" t="n"/>
      <c r="E24" s="6" t="n"/>
      <c r="F24" s="6" t="n"/>
      <c r="G24" s="3" t="n"/>
      <c r="H24" s="3" t="n"/>
      <c r="I24" s="15" t="n"/>
      <c r="J24" s="18">
        <f>IF(A24="","",COUNTIF('Roster'!$H$3:$H$102,A24))</f>
        <v/>
      </c>
      <c r="K24" s="29">
        <f>IF(A24="","",IF(I24=0,0,J24/I24))</f>
        <v/>
      </c>
    </row>
    <row r="25">
      <c r="A25" s="3" t="n"/>
      <c r="B25" s="6" t="n"/>
      <c r="C25" s="3" t="n"/>
      <c r="D25" s="6" t="n"/>
      <c r="E25" s="6" t="n"/>
      <c r="F25" s="6" t="n"/>
      <c r="G25" s="3" t="n"/>
      <c r="H25" s="3" t="n"/>
      <c r="I25" s="15" t="n"/>
      <c r="J25" s="16">
        <f>IF(A25="","",COUNTIF('Roster'!$H$3:$H$102,A25))</f>
        <v/>
      </c>
      <c r="K25" s="28">
        <f>IF(A25="","",IF(I25=0,0,J25/I25))</f>
        <v/>
      </c>
    </row>
    <row r="26">
      <c r="A26" s="3" t="n"/>
      <c r="B26" s="6" t="n"/>
      <c r="C26" s="3" t="n"/>
      <c r="D26" s="6" t="n"/>
      <c r="E26" s="6" t="n"/>
      <c r="F26" s="6" t="n"/>
      <c r="G26" s="3" t="n"/>
      <c r="H26" s="3" t="n"/>
      <c r="I26" s="15" t="n"/>
      <c r="J26" s="18">
        <f>IF(A26="","",COUNTIF('Roster'!$H$3:$H$102,A26))</f>
        <v/>
      </c>
      <c r="K26" s="29">
        <f>IF(A26="","",IF(I26=0,0,J26/I26))</f>
        <v/>
      </c>
    </row>
    <row r="27">
      <c r="A27" s="3" t="n"/>
      <c r="B27" s="6" t="n"/>
      <c r="C27" s="3" t="n"/>
      <c r="D27" s="6" t="n"/>
      <c r="E27" s="6" t="n"/>
      <c r="F27" s="6" t="n"/>
      <c r="G27" s="3" t="n"/>
      <c r="H27" s="3" t="n"/>
      <c r="I27" s="15" t="n"/>
      <c r="J27" s="16">
        <f>IF(A27="","",COUNTIF('Roster'!$H$3:$H$102,A27))</f>
        <v/>
      </c>
      <c r="K27" s="28">
        <f>IF(A27="","",IF(I27=0,0,J27/I27))</f>
        <v/>
      </c>
    </row>
    <row r="28">
      <c r="A28" s="3" t="n"/>
      <c r="B28" s="6" t="n"/>
      <c r="C28" s="3" t="n"/>
      <c r="D28" s="6" t="n"/>
      <c r="E28" s="6" t="n"/>
      <c r="F28" s="6" t="n"/>
      <c r="G28" s="3" t="n"/>
      <c r="H28" s="3" t="n"/>
      <c r="I28" s="15" t="n"/>
      <c r="J28" s="18">
        <f>IF(A28="","",COUNTIF('Roster'!$H$3:$H$102,A28))</f>
        <v/>
      </c>
      <c r="K28" s="29">
        <f>IF(A28="","",IF(I28=0,0,J28/I28))</f>
        <v/>
      </c>
    </row>
    <row r="29">
      <c r="A29" s="3" t="n"/>
      <c r="B29" s="6" t="n"/>
      <c r="C29" s="3" t="n"/>
      <c r="D29" s="6" t="n"/>
      <c r="E29" s="6" t="n"/>
      <c r="F29" s="6" t="n"/>
      <c r="G29" s="3" t="n"/>
      <c r="H29" s="3" t="n"/>
      <c r="I29" s="15" t="n"/>
      <c r="J29" s="16">
        <f>IF(A29="","",COUNTIF('Roster'!$H$3:$H$102,A29))</f>
        <v/>
      </c>
      <c r="K29" s="28">
        <f>IF(A29="","",IF(I29=0,0,J29/I29))</f>
        <v/>
      </c>
    </row>
    <row r="30">
      <c r="A30" s="3" t="n"/>
      <c r="B30" s="6" t="n"/>
      <c r="C30" s="3" t="n"/>
      <c r="D30" s="6" t="n"/>
      <c r="E30" s="6" t="n"/>
      <c r="F30" s="6" t="n"/>
      <c r="G30" s="3" t="n"/>
      <c r="H30" s="3" t="n"/>
      <c r="I30" s="15" t="n"/>
      <c r="J30" s="18">
        <f>IF(A30="","",COUNTIF('Roster'!$H$3:$H$102,A30))</f>
        <v/>
      </c>
      <c r="K30" s="29">
        <f>IF(A30="","",IF(I30=0,0,J30/I30))</f>
        <v/>
      </c>
    </row>
    <row r="31">
      <c r="A31" s="3" t="n"/>
      <c r="B31" s="6" t="n"/>
      <c r="C31" s="3" t="n"/>
      <c r="D31" s="6" t="n"/>
      <c r="E31" s="6" t="n"/>
      <c r="F31" s="6" t="n"/>
      <c r="G31" s="3" t="n"/>
      <c r="H31" s="3" t="n"/>
      <c r="I31" s="15" t="n"/>
      <c r="J31" s="16">
        <f>IF(A31="","",COUNTIF('Roster'!$H$3:$H$102,A31))</f>
        <v/>
      </c>
      <c r="K31" s="28">
        <f>IF(A31="","",IF(I31=0,0,J31/I31))</f>
        <v/>
      </c>
    </row>
    <row r="32">
      <c r="A32" s="3" t="n"/>
      <c r="B32" s="6" t="n"/>
      <c r="C32" s="3" t="n"/>
      <c r="D32" s="6" t="n"/>
      <c r="E32" s="6" t="n"/>
      <c r="F32" s="6" t="n"/>
      <c r="G32" s="3" t="n"/>
      <c r="H32" s="3" t="n"/>
      <c r="I32" s="15" t="n"/>
      <c r="J32" s="18">
        <f>IF(A32="","",COUNTIF('Roster'!$H$3:$H$102,A32))</f>
        <v/>
      </c>
      <c r="K32" s="29">
        <f>IF(A32="","",IF(I32=0,0,J32/I32))</f>
        <v/>
      </c>
    </row>
    <row r="33">
      <c r="A33" s="3" t="n"/>
      <c r="B33" s="6" t="n"/>
      <c r="C33" s="3" t="n"/>
      <c r="D33" s="6" t="n"/>
      <c r="E33" s="6" t="n"/>
      <c r="F33" s="6" t="n"/>
      <c r="G33" s="3" t="n"/>
      <c r="H33" s="3" t="n"/>
      <c r="I33" s="15" t="n"/>
      <c r="J33" s="16">
        <f>IF(A33="","",COUNTIF('Roster'!$H$3:$H$102,A33))</f>
        <v/>
      </c>
      <c r="K33" s="28">
        <f>IF(A33="","",IF(I33=0,0,J33/I33))</f>
        <v/>
      </c>
    </row>
    <row r="34">
      <c r="A34" s="3" t="n"/>
      <c r="B34" s="6" t="n"/>
      <c r="C34" s="3" t="n"/>
      <c r="D34" s="6" t="n"/>
      <c r="E34" s="6" t="n"/>
      <c r="F34" s="6" t="n"/>
      <c r="G34" s="3" t="n"/>
      <c r="H34" s="3" t="n"/>
      <c r="I34" s="15" t="n"/>
      <c r="J34" s="18">
        <f>IF(A34="","",COUNTIF('Roster'!$H$3:$H$102,A34))</f>
        <v/>
      </c>
      <c r="K34" s="29">
        <f>IF(A34="","",IF(I34=0,0,J34/I34))</f>
        <v/>
      </c>
    </row>
    <row r="35">
      <c r="A35" s="3" t="n"/>
      <c r="B35" s="6" t="n"/>
      <c r="C35" s="3" t="n"/>
      <c r="D35" s="6" t="n"/>
      <c r="E35" s="6" t="n"/>
      <c r="F35" s="6" t="n"/>
      <c r="G35" s="3" t="n"/>
      <c r="H35" s="3" t="n"/>
      <c r="I35" s="15" t="n"/>
      <c r="J35" s="16">
        <f>IF(A35="","",COUNTIF('Roster'!$H$3:$H$102,A35))</f>
        <v/>
      </c>
      <c r="K35" s="28">
        <f>IF(A35="","",IF(I35=0,0,J35/I35))</f>
        <v/>
      </c>
    </row>
    <row r="36">
      <c r="A36" s="3" t="n"/>
      <c r="B36" s="6" t="n"/>
      <c r="C36" s="3" t="n"/>
      <c r="D36" s="6" t="n"/>
      <c r="E36" s="6" t="n"/>
      <c r="F36" s="6" t="n"/>
      <c r="G36" s="3" t="n"/>
      <c r="H36" s="3" t="n"/>
      <c r="I36" s="15" t="n"/>
      <c r="J36" s="18">
        <f>IF(A36="","",COUNTIF('Roster'!$H$3:$H$102,A36))</f>
        <v/>
      </c>
      <c r="K36" s="29">
        <f>IF(A36="","",IF(I36=0,0,J36/I36))</f>
        <v/>
      </c>
    </row>
    <row r="37">
      <c r="A37" s="3" t="n"/>
      <c r="B37" s="6" t="n"/>
      <c r="C37" s="3" t="n"/>
      <c r="D37" s="6" t="n"/>
      <c r="E37" s="6" t="n"/>
      <c r="F37" s="6" t="n"/>
      <c r="G37" s="3" t="n"/>
      <c r="H37" s="3" t="n"/>
      <c r="I37" s="15" t="n"/>
      <c r="J37" s="16">
        <f>IF(A37="","",COUNTIF('Roster'!$H$3:$H$102,A37))</f>
        <v/>
      </c>
      <c r="K37" s="28">
        <f>IF(A37="","",IF(I37=0,0,J37/I37))</f>
        <v/>
      </c>
    </row>
    <row r="38">
      <c r="A38" s="3" t="n"/>
      <c r="B38" s="6" t="n"/>
      <c r="C38" s="3" t="n"/>
      <c r="D38" s="6" t="n"/>
      <c r="E38" s="6" t="n"/>
      <c r="F38" s="6" t="n"/>
      <c r="G38" s="3" t="n"/>
      <c r="H38" s="3" t="n"/>
      <c r="I38" s="15" t="n"/>
      <c r="J38" s="18">
        <f>IF(A38="","",COUNTIF('Roster'!$H$3:$H$102,A38))</f>
        <v/>
      </c>
      <c r="K38" s="29">
        <f>IF(A38="","",IF(I38=0,0,J38/I38))</f>
        <v/>
      </c>
    </row>
    <row r="39">
      <c r="A39" s="3" t="n"/>
      <c r="B39" s="6" t="n"/>
      <c r="C39" s="3" t="n"/>
      <c r="D39" s="6" t="n"/>
      <c r="E39" s="6" t="n"/>
      <c r="F39" s="6" t="n"/>
      <c r="G39" s="3" t="n"/>
      <c r="H39" s="3" t="n"/>
      <c r="I39" s="15" t="n"/>
      <c r="J39" s="16">
        <f>IF(A39="","",COUNTIF('Roster'!$H$3:$H$102,A39))</f>
        <v/>
      </c>
      <c r="K39" s="28">
        <f>IF(A39="","",IF(I39=0,0,J39/I39))</f>
        <v/>
      </c>
    </row>
    <row r="40">
      <c r="A40" s="3" t="n"/>
      <c r="B40" s="6" t="n"/>
      <c r="C40" s="3" t="n"/>
      <c r="D40" s="6" t="n"/>
      <c r="E40" s="6" t="n"/>
      <c r="F40" s="6" t="n"/>
      <c r="G40" s="3" t="n"/>
      <c r="H40" s="3" t="n"/>
      <c r="I40" s="15" t="n"/>
      <c r="J40" s="18">
        <f>IF(A40="","",COUNTIF('Roster'!$H$3:$H$102,A40))</f>
        <v/>
      </c>
      <c r="K40" s="29">
        <f>IF(A40="","",IF(I40=0,0,J40/I40))</f>
        <v/>
      </c>
    </row>
    <row r="41">
      <c r="A41" s="3" t="n"/>
      <c r="B41" s="6" t="n"/>
      <c r="C41" s="3" t="n"/>
      <c r="D41" s="6" t="n"/>
      <c r="E41" s="6" t="n"/>
      <c r="F41" s="6" t="n"/>
      <c r="G41" s="3" t="n"/>
      <c r="H41" s="3" t="n"/>
      <c r="I41" s="15" t="n"/>
      <c r="J41" s="16">
        <f>IF(A41="","",COUNTIF('Roster'!$H$3:$H$102,A41))</f>
        <v/>
      </c>
      <c r="K41" s="28">
        <f>IF(A41="","",IF(I41=0,0,J41/I41))</f>
        <v/>
      </c>
    </row>
    <row r="42">
      <c r="A42" s="3" t="n"/>
      <c r="B42" s="6" t="n"/>
      <c r="C42" s="3" t="n"/>
      <c r="D42" s="6" t="n"/>
      <c r="E42" s="6" t="n"/>
      <c r="F42" s="6" t="n"/>
      <c r="G42" s="3" t="n"/>
      <c r="H42" s="3" t="n"/>
      <c r="I42" s="15" t="n"/>
      <c r="J42" s="18">
        <f>IF(A42="","",COUNTIF('Roster'!$H$3:$H$102,A42))</f>
        <v/>
      </c>
      <c r="K42" s="29">
        <f>IF(A42="","",IF(I42=0,0,J42/I42))</f>
        <v/>
      </c>
    </row>
    <row r="43">
      <c r="A43" s="3" t="n"/>
      <c r="B43" s="6" t="n"/>
      <c r="C43" s="3" t="n"/>
      <c r="D43" s="6" t="n"/>
      <c r="E43" s="6" t="n"/>
      <c r="F43" s="6" t="n"/>
      <c r="G43" s="3" t="n"/>
      <c r="H43" s="3" t="n"/>
      <c r="I43" s="15" t="n"/>
      <c r="J43" s="16">
        <f>IF(A43="","",COUNTIF('Roster'!$H$3:$H$102,A43))</f>
        <v/>
      </c>
      <c r="K43" s="28">
        <f>IF(A43="","",IF(I43=0,0,J43/I43))</f>
        <v/>
      </c>
    </row>
    <row r="44">
      <c r="A44" s="3" t="n"/>
      <c r="B44" s="6" t="n"/>
      <c r="C44" s="3" t="n"/>
      <c r="D44" s="6" t="n"/>
      <c r="E44" s="6" t="n"/>
      <c r="F44" s="6" t="n"/>
      <c r="G44" s="3" t="n"/>
      <c r="H44" s="3" t="n"/>
      <c r="I44" s="15" t="n"/>
      <c r="J44" s="18">
        <f>IF(A44="","",COUNTIF('Roster'!$H$3:$H$102,A44))</f>
        <v/>
      </c>
      <c r="K44" s="29">
        <f>IF(A44="","",IF(I44=0,0,J44/I44))</f>
        <v/>
      </c>
    </row>
    <row r="45">
      <c r="A45" s="3" t="n"/>
      <c r="B45" s="6" t="n"/>
      <c r="C45" s="3" t="n"/>
      <c r="D45" s="6" t="n"/>
      <c r="E45" s="6" t="n"/>
      <c r="F45" s="6" t="n"/>
      <c r="G45" s="3" t="n"/>
      <c r="H45" s="3" t="n"/>
      <c r="I45" s="15" t="n"/>
      <c r="J45" s="16">
        <f>IF(A45="","",COUNTIF('Roster'!$H$3:$H$102,A45))</f>
        <v/>
      </c>
      <c r="K45" s="28">
        <f>IF(A45="","",IF(I45=0,0,J45/I45))</f>
        <v/>
      </c>
    </row>
    <row r="46">
      <c r="A46" s="3" t="n"/>
      <c r="B46" s="6" t="n"/>
      <c r="C46" s="3" t="n"/>
      <c r="D46" s="6" t="n"/>
      <c r="E46" s="6" t="n"/>
      <c r="F46" s="6" t="n"/>
      <c r="G46" s="3" t="n"/>
      <c r="H46" s="3" t="n"/>
      <c r="I46" s="15" t="n"/>
      <c r="J46" s="18">
        <f>IF(A46="","",COUNTIF('Roster'!$H$3:$H$102,A46))</f>
        <v/>
      </c>
      <c r="K46" s="29">
        <f>IF(A46="","",IF(I46=0,0,J46/I46))</f>
        <v/>
      </c>
    </row>
    <row r="47">
      <c r="A47" s="3" t="n"/>
      <c r="B47" s="6" t="n"/>
      <c r="C47" s="3" t="n"/>
      <c r="D47" s="6" t="n"/>
      <c r="E47" s="6" t="n"/>
      <c r="F47" s="6" t="n"/>
      <c r="G47" s="3" t="n"/>
      <c r="H47" s="3" t="n"/>
      <c r="I47" s="15" t="n"/>
      <c r="J47" s="16">
        <f>IF(A47="","",COUNTIF('Roster'!$H$3:$H$102,A47))</f>
        <v/>
      </c>
      <c r="K47" s="28">
        <f>IF(A47="","",IF(I47=0,0,J47/I47))</f>
        <v/>
      </c>
    </row>
    <row r="48">
      <c r="A48" s="3" t="n"/>
      <c r="B48" s="6" t="n"/>
      <c r="C48" s="3" t="n"/>
      <c r="D48" s="6" t="n"/>
      <c r="E48" s="6" t="n"/>
      <c r="F48" s="6" t="n"/>
      <c r="G48" s="3" t="n"/>
      <c r="H48" s="3" t="n"/>
      <c r="I48" s="15" t="n"/>
      <c r="J48" s="18">
        <f>IF(A48="","",COUNTIF('Roster'!$H$3:$H$102,A48))</f>
        <v/>
      </c>
      <c r="K48" s="29">
        <f>IF(A48="","",IF(I48=0,0,J48/I48))</f>
        <v/>
      </c>
    </row>
    <row r="49">
      <c r="A49" s="3" t="n"/>
      <c r="B49" s="6" t="n"/>
      <c r="C49" s="3" t="n"/>
      <c r="D49" s="6" t="n"/>
      <c r="E49" s="6" t="n"/>
      <c r="F49" s="6" t="n"/>
      <c r="G49" s="3" t="n"/>
      <c r="H49" s="3" t="n"/>
      <c r="I49" s="15" t="n"/>
      <c r="J49" s="16">
        <f>IF(A49="","",COUNTIF('Roster'!$H$3:$H$102,A49))</f>
        <v/>
      </c>
      <c r="K49" s="28">
        <f>IF(A49="","",IF(I49=0,0,J49/I49))</f>
        <v/>
      </c>
    </row>
    <row r="50">
      <c r="A50" s="3" t="n"/>
      <c r="B50" s="6" t="n"/>
      <c r="C50" s="3" t="n"/>
      <c r="D50" s="6" t="n"/>
      <c r="E50" s="6" t="n"/>
      <c r="F50" s="6" t="n"/>
      <c r="G50" s="3" t="n"/>
      <c r="H50" s="3" t="n"/>
      <c r="I50" s="15" t="n"/>
      <c r="J50" s="18">
        <f>IF(A50="","",COUNTIF('Roster'!$H$3:$H$102,A50))</f>
        <v/>
      </c>
      <c r="K50" s="29">
        <f>IF(A50="","",IF(I50=0,0,J50/I50))</f>
        <v/>
      </c>
    </row>
    <row r="51">
      <c r="A51" s="3" t="n"/>
      <c r="B51" s="6" t="n"/>
      <c r="C51" s="3" t="n"/>
      <c r="D51" s="6" t="n"/>
      <c r="E51" s="6" t="n"/>
      <c r="F51" s="6" t="n"/>
      <c r="G51" s="3" t="n"/>
      <c r="H51" s="3" t="n"/>
      <c r="I51" s="15" t="n"/>
      <c r="J51" s="16">
        <f>IF(A51="","",COUNTIF('Roster'!$H$3:$H$102,A51))</f>
        <v/>
      </c>
      <c r="K51" s="28">
        <f>IF(A51="","",IF(I51=0,0,J51/I51))</f>
        <v/>
      </c>
    </row>
    <row r="52">
      <c r="A52" s="3" t="n"/>
      <c r="B52" s="6" t="n"/>
      <c r="C52" s="3" t="n"/>
      <c r="D52" s="6" t="n"/>
      <c r="E52" s="6" t="n"/>
      <c r="F52" s="6" t="n"/>
      <c r="G52" s="3" t="n"/>
      <c r="H52" s="3" t="n"/>
      <c r="I52" s="15" t="n"/>
      <c r="J52" s="18">
        <f>IF(A52="","",COUNTIF('Roster'!$H$3:$H$102,A52))</f>
        <v/>
      </c>
      <c r="K52" s="29">
        <f>IF(A52="","",IF(I52=0,0,J52/I52))</f>
        <v/>
      </c>
    </row>
    <row r="53">
      <c r="A53" s="3" t="n"/>
      <c r="B53" s="6" t="n"/>
      <c r="C53" s="3" t="n"/>
      <c r="D53" s="6" t="n"/>
      <c r="E53" s="6" t="n"/>
      <c r="F53" s="6" t="n"/>
      <c r="G53" s="3" t="n"/>
      <c r="H53" s="3" t="n"/>
      <c r="I53" s="15" t="n"/>
      <c r="J53" s="16">
        <f>IF(A53="","",COUNTIF('Roster'!$H$3:$H$102,A53))</f>
        <v/>
      </c>
      <c r="K53" s="28">
        <f>IF(A53="","",IF(I53=0,0,J53/I53))</f>
        <v/>
      </c>
    </row>
    <row r="54">
      <c r="A54" s="3" t="n"/>
      <c r="B54" s="6" t="n"/>
      <c r="C54" s="3" t="n"/>
      <c r="D54" s="6" t="n"/>
      <c r="E54" s="6" t="n"/>
      <c r="F54" s="6" t="n"/>
      <c r="G54" s="3" t="n"/>
      <c r="H54" s="3" t="n"/>
      <c r="I54" s="15" t="n"/>
      <c r="J54" s="18">
        <f>IF(A54="","",COUNTIF('Roster'!$H$3:$H$102,A54))</f>
        <v/>
      </c>
      <c r="K54" s="29">
        <f>IF(A54="","",IF(I54=0,0,J54/I54))</f>
        <v/>
      </c>
    </row>
    <row r="55">
      <c r="A55" s="3" t="n"/>
      <c r="B55" s="6" t="n"/>
      <c r="C55" s="3" t="n"/>
      <c r="D55" s="6" t="n"/>
      <c r="E55" s="6" t="n"/>
      <c r="F55" s="6" t="n"/>
      <c r="G55" s="3" t="n"/>
      <c r="H55" s="3" t="n"/>
      <c r="I55" s="15" t="n"/>
      <c r="J55" s="16">
        <f>IF(A55="","",COUNTIF('Roster'!$H$3:$H$102,A55))</f>
        <v/>
      </c>
      <c r="K55" s="28">
        <f>IF(A55="","",IF(I55=0,0,J55/I55))</f>
        <v/>
      </c>
    </row>
    <row r="56">
      <c r="A56" s="3" t="n"/>
      <c r="B56" s="6" t="n"/>
      <c r="C56" s="3" t="n"/>
      <c r="D56" s="6" t="n"/>
      <c r="E56" s="6" t="n"/>
      <c r="F56" s="6" t="n"/>
      <c r="G56" s="3" t="n"/>
      <c r="H56" s="3" t="n"/>
      <c r="I56" s="15" t="n"/>
      <c r="J56" s="18">
        <f>IF(A56="","",COUNTIF('Roster'!$H$3:$H$102,A56))</f>
        <v/>
      </c>
      <c r="K56" s="29">
        <f>IF(A56="","",IF(I56=0,0,J56/I56))</f>
        <v/>
      </c>
    </row>
    <row r="57">
      <c r="A57" s="3" t="n"/>
      <c r="B57" s="6" t="n"/>
      <c r="C57" s="3" t="n"/>
      <c r="D57" s="6" t="n"/>
      <c r="E57" s="6" t="n"/>
      <c r="F57" s="6" t="n"/>
      <c r="G57" s="3" t="n"/>
      <c r="H57" s="3" t="n"/>
      <c r="I57" s="15" t="n"/>
      <c r="J57" s="16">
        <f>IF(A57="","",COUNTIF('Roster'!$H$3:$H$102,A57))</f>
        <v/>
      </c>
      <c r="K57" s="28">
        <f>IF(A57="","",IF(I57=0,0,J57/I57))</f>
        <v/>
      </c>
    </row>
    <row r="58">
      <c r="A58" s="3" t="n"/>
      <c r="B58" s="6" t="n"/>
      <c r="C58" s="3" t="n"/>
      <c r="D58" s="6" t="n"/>
      <c r="E58" s="6" t="n"/>
      <c r="F58" s="6" t="n"/>
      <c r="G58" s="3" t="n"/>
      <c r="H58" s="3" t="n"/>
      <c r="I58" s="15" t="n"/>
      <c r="J58" s="18">
        <f>IF(A58="","",COUNTIF('Roster'!$H$3:$H$102,A58))</f>
        <v/>
      </c>
      <c r="K58" s="29">
        <f>IF(A58="","",IF(I58=0,0,J58/I58))</f>
        <v/>
      </c>
    </row>
    <row r="59">
      <c r="A59" s="3" t="n"/>
      <c r="B59" s="6" t="n"/>
      <c r="C59" s="3" t="n"/>
      <c r="D59" s="6" t="n"/>
      <c r="E59" s="6" t="n"/>
      <c r="F59" s="6" t="n"/>
      <c r="G59" s="3" t="n"/>
      <c r="H59" s="3" t="n"/>
      <c r="I59" s="15" t="n"/>
      <c r="J59" s="16">
        <f>IF(A59="","",COUNTIF('Roster'!$H$3:$H$102,A59))</f>
        <v/>
      </c>
      <c r="K59" s="28">
        <f>IF(A59="","",IF(I59=0,0,J59/I59))</f>
        <v/>
      </c>
    </row>
    <row r="60">
      <c r="A60" s="3" t="n"/>
      <c r="B60" s="6" t="n"/>
      <c r="C60" s="3" t="n"/>
      <c r="D60" s="6" t="n"/>
      <c r="E60" s="6" t="n"/>
      <c r="F60" s="6" t="n"/>
      <c r="G60" s="3" t="n"/>
      <c r="H60" s="3" t="n"/>
      <c r="I60" s="15" t="n"/>
      <c r="J60" s="18">
        <f>IF(A60="","",COUNTIF('Roster'!$H$3:$H$102,A60))</f>
        <v/>
      </c>
      <c r="K60" s="29">
        <f>IF(A60="","",IF(I60=0,0,J60/I60))</f>
        <v/>
      </c>
    </row>
    <row r="61">
      <c r="A61" s="3" t="n"/>
      <c r="B61" s="6" t="n"/>
      <c r="C61" s="3" t="n"/>
      <c r="D61" s="6" t="n"/>
      <c r="E61" s="6" t="n"/>
      <c r="F61" s="6" t="n"/>
      <c r="G61" s="3" t="n"/>
      <c r="H61" s="3" t="n"/>
      <c r="I61" s="15" t="n"/>
      <c r="J61" s="16">
        <f>IF(A61="","",COUNTIF('Roster'!$H$3:$H$102,A61))</f>
        <v/>
      </c>
      <c r="K61" s="28">
        <f>IF(A61="","",IF(I61=0,0,J61/I61))</f>
        <v/>
      </c>
    </row>
    <row r="62">
      <c r="A62" s="3" t="n"/>
      <c r="B62" s="6" t="n"/>
      <c r="C62" s="3" t="n"/>
      <c r="D62" s="6" t="n"/>
      <c r="E62" s="6" t="n"/>
      <c r="F62" s="6" t="n"/>
      <c r="G62" s="3" t="n"/>
      <c r="H62" s="3" t="n"/>
      <c r="I62" s="15" t="n"/>
      <c r="J62" s="18">
        <f>IF(A62="","",COUNTIF('Roster'!$H$3:$H$102,A62))</f>
        <v/>
      </c>
      <c r="K62" s="29">
        <f>IF(A62="","",IF(I62=0,0,J62/I62))</f>
        <v/>
      </c>
    </row>
    <row r="63">
      <c r="A63" s="3" t="n"/>
      <c r="B63" s="6" t="n"/>
      <c r="C63" s="3" t="n"/>
      <c r="D63" s="6" t="n"/>
      <c r="E63" s="6" t="n"/>
      <c r="F63" s="6" t="n"/>
      <c r="G63" s="3" t="n"/>
      <c r="H63" s="3" t="n"/>
      <c r="I63" s="15" t="n"/>
      <c r="J63" s="16">
        <f>IF(A63="","",COUNTIF('Roster'!$H$3:$H$102,A63))</f>
        <v/>
      </c>
      <c r="K63" s="28">
        <f>IF(A63="","",IF(I63=0,0,J63/I63))</f>
        <v/>
      </c>
    </row>
    <row r="64">
      <c r="A64" s="3" t="n"/>
      <c r="B64" s="6" t="n"/>
      <c r="C64" s="3" t="n"/>
      <c r="D64" s="6" t="n"/>
      <c r="E64" s="6" t="n"/>
      <c r="F64" s="6" t="n"/>
      <c r="G64" s="3" t="n"/>
      <c r="H64" s="3" t="n"/>
      <c r="I64" s="15" t="n"/>
      <c r="J64" s="18">
        <f>IF(A64="","",COUNTIF('Roster'!$H$3:$H$102,A64))</f>
        <v/>
      </c>
      <c r="K64" s="29">
        <f>IF(A64="","",IF(I64=0,0,J64/I64))</f>
        <v/>
      </c>
    </row>
    <row r="65">
      <c r="A65" s="3" t="n"/>
      <c r="B65" s="6" t="n"/>
      <c r="C65" s="3" t="n"/>
      <c r="D65" s="6" t="n"/>
      <c r="E65" s="6" t="n"/>
      <c r="F65" s="6" t="n"/>
      <c r="G65" s="3" t="n"/>
      <c r="H65" s="3" t="n"/>
      <c r="I65" s="15" t="n"/>
      <c r="J65" s="16">
        <f>IF(A65="","",COUNTIF('Roster'!$H$3:$H$102,A65))</f>
        <v/>
      </c>
      <c r="K65" s="28">
        <f>IF(A65="","",IF(I65=0,0,J65/I65))</f>
        <v/>
      </c>
    </row>
    <row r="66">
      <c r="A66" s="3" t="n"/>
      <c r="B66" s="6" t="n"/>
      <c r="C66" s="3" t="n"/>
      <c r="D66" s="6" t="n"/>
      <c r="E66" s="6" t="n"/>
      <c r="F66" s="6" t="n"/>
      <c r="G66" s="3" t="n"/>
      <c r="H66" s="3" t="n"/>
      <c r="I66" s="15" t="n"/>
      <c r="J66" s="18">
        <f>IF(A66="","",COUNTIF('Roster'!$H$3:$H$102,A66))</f>
        <v/>
      </c>
      <c r="K66" s="29">
        <f>IF(A66="","",IF(I66=0,0,J66/I66))</f>
        <v/>
      </c>
    </row>
    <row r="67">
      <c r="A67" s="3" t="n"/>
      <c r="B67" s="6" t="n"/>
      <c r="C67" s="3" t="n"/>
      <c r="D67" s="6" t="n"/>
      <c r="E67" s="6" t="n"/>
      <c r="F67" s="6" t="n"/>
      <c r="G67" s="3" t="n"/>
      <c r="H67" s="3" t="n"/>
      <c r="I67" s="15" t="n"/>
      <c r="J67" s="16">
        <f>IF(A67="","",COUNTIF('Roster'!$H$3:$H$102,A67))</f>
        <v/>
      </c>
      <c r="K67" s="28">
        <f>IF(A67="","",IF(I67=0,0,J67/I67))</f>
        <v/>
      </c>
    </row>
    <row r="68">
      <c r="A68" s="3" t="n"/>
      <c r="B68" s="6" t="n"/>
      <c r="C68" s="3" t="n"/>
      <c r="D68" s="6" t="n"/>
      <c r="E68" s="6" t="n"/>
      <c r="F68" s="6" t="n"/>
      <c r="G68" s="3" t="n"/>
      <c r="H68" s="3" t="n"/>
      <c r="I68" s="15" t="n"/>
      <c r="J68" s="18">
        <f>IF(A68="","",COUNTIF('Roster'!$H$3:$H$102,A68))</f>
        <v/>
      </c>
      <c r="K68" s="29">
        <f>IF(A68="","",IF(I68=0,0,J68/I68))</f>
        <v/>
      </c>
    </row>
    <row r="69">
      <c r="A69" s="3" t="n"/>
      <c r="B69" s="6" t="n"/>
      <c r="C69" s="3" t="n"/>
      <c r="D69" s="6" t="n"/>
      <c r="E69" s="6" t="n"/>
      <c r="F69" s="6" t="n"/>
      <c r="G69" s="3" t="n"/>
      <c r="H69" s="3" t="n"/>
      <c r="I69" s="15" t="n"/>
      <c r="J69" s="16">
        <f>IF(A69="","",COUNTIF('Roster'!$H$3:$H$102,A69))</f>
        <v/>
      </c>
      <c r="K69" s="28">
        <f>IF(A69="","",IF(I69=0,0,J69/I69))</f>
        <v/>
      </c>
    </row>
    <row r="70">
      <c r="A70" s="3" t="n"/>
      <c r="B70" s="6" t="n"/>
      <c r="C70" s="3" t="n"/>
      <c r="D70" s="6" t="n"/>
      <c r="E70" s="6" t="n"/>
      <c r="F70" s="6" t="n"/>
      <c r="G70" s="3" t="n"/>
      <c r="H70" s="3" t="n"/>
      <c r="I70" s="15" t="n"/>
      <c r="J70" s="18">
        <f>IF(A70="","",COUNTIF('Roster'!$H$3:$H$102,A70))</f>
        <v/>
      </c>
      <c r="K70" s="29">
        <f>IF(A70="","",IF(I70=0,0,J70/I70))</f>
        <v/>
      </c>
    </row>
    <row r="71">
      <c r="A71" s="3" t="n"/>
      <c r="B71" s="6" t="n"/>
      <c r="C71" s="3" t="n"/>
      <c r="D71" s="6" t="n"/>
      <c r="E71" s="6" t="n"/>
      <c r="F71" s="6" t="n"/>
      <c r="G71" s="3" t="n"/>
      <c r="H71" s="3" t="n"/>
      <c r="I71" s="15" t="n"/>
      <c r="J71" s="16">
        <f>IF(A71="","",COUNTIF('Roster'!$H$3:$H$102,A71))</f>
        <v/>
      </c>
      <c r="K71" s="28">
        <f>IF(A71="","",IF(I71=0,0,J71/I71))</f>
        <v/>
      </c>
    </row>
    <row r="72">
      <c r="A72" s="3" t="n"/>
      <c r="B72" s="6" t="n"/>
      <c r="C72" s="3" t="n"/>
      <c r="D72" s="6" t="n"/>
      <c r="E72" s="6" t="n"/>
      <c r="F72" s="6" t="n"/>
      <c r="G72" s="3" t="n"/>
      <c r="H72" s="3" t="n"/>
      <c r="I72" s="15" t="n"/>
      <c r="J72" s="18">
        <f>IF(A72="","",COUNTIF('Roster'!$H$3:$H$102,A72))</f>
        <v/>
      </c>
      <c r="K72" s="29">
        <f>IF(A72="","",IF(I72=0,0,J72/I72))</f>
        <v/>
      </c>
    </row>
    <row r="73">
      <c r="A73" s="3" t="n"/>
      <c r="B73" s="6" t="n"/>
      <c r="C73" s="3" t="n"/>
      <c r="D73" s="6" t="n"/>
      <c r="E73" s="6" t="n"/>
      <c r="F73" s="6" t="n"/>
      <c r="G73" s="3" t="n"/>
      <c r="H73" s="3" t="n"/>
      <c r="I73" s="15" t="n"/>
      <c r="J73" s="16">
        <f>IF(A73="","",COUNTIF('Roster'!$H$3:$H$102,A73))</f>
        <v/>
      </c>
      <c r="K73" s="28">
        <f>IF(A73="","",IF(I73=0,0,J73/I73))</f>
        <v/>
      </c>
    </row>
    <row r="74">
      <c r="A74" s="3" t="n"/>
      <c r="B74" s="6" t="n"/>
      <c r="C74" s="3" t="n"/>
      <c r="D74" s="6" t="n"/>
      <c r="E74" s="6" t="n"/>
      <c r="F74" s="6" t="n"/>
      <c r="G74" s="3" t="n"/>
      <c r="H74" s="3" t="n"/>
      <c r="I74" s="15" t="n"/>
      <c r="J74" s="18">
        <f>IF(A74="","",COUNTIF('Roster'!$H$3:$H$102,A74))</f>
        <v/>
      </c>
      <c r="K74" s="29">
        <f>IF(A74="","",IF(I74=0,0,J74/I74))</f>
        <v/>
      </c>
    </row>
    <row r="75">
      <c r="A75" s="3" t="n"/>
      <c r="B75" s="6" t="n"/>
      <c r="C75" s="3" t="n"/>
      <c r="D75" s="6" t="n"/>
      <c r="E75" s="6" t="n"/>
      <c r="F75" s="6" t="n"/>
      <c r="G75" s="3" t="n"/>
      <c r="H75" s="3" t="n"/>
      <c r="I75" s="15" t="n"/>
      <c r="J75" s="16">
        <f>IF(A75="","",COUNTIF('Roster'!$H$3:$H$102,A75))</f>
        <v/>
      </c>
      <c r="K75" s="28">
        <f>IF(A75="","",IF(I75=0,0,J75/I75))</f>
        <v/>
      </c>
    </row>
    <row r="76">
      <c r="A76" s="3" t="n"/>
      <c r="B76" s="6" t="n"/>
      <c r="C76" s="3" t="n"/>
      <c r="D76" s="6" t="n"/>
      <c r="E76" s="6" t="n"/>
      <c r="F76" s="6" t="n"/>
      <c r="G76" s="3" t="n"/>
      <c r="H76" s="3" t="n"/>
      <c r="I76" s="15" t="n"/>
      <c r="J76" s="18">
        <f>IF(A76="","",COUNTIF('Roster'!$H$3:$H$102,A76))</f>
        <v/>
      </c>
      <c r="K76" s="29">
        <f>IF(A76="","",IF(I76=0,0,J76/I76))</f>
        <v/>
      </c>
    </row>
    <row r="77">
      <c r="A77" s="3" t="n"/>
      <c r="B77" s="6" t="n"/>
      <c r="C77" s="3" t="n"/>
      <c r="D77" s="6" t="n"/>
      <c r="E77" s="6" t="n"/>
      <c r="F77" s="6" t="n"/>
      <c r="G77" s="3" t="n"/>
      <c r="H77" s="3" t="n"/>
      <c r="I77" s="15" t="n"/>
      <c r="J77" s="16">
        <f>IF(A77="","",COUNTIF('Roster'!$H$3:$H$102,A77))</f>
        <v/>
      </c>
      <c r="K77" s="28">
        <f>IF(A77="","",IF(I77=0,0,J77/I77))</f>
        <v/>
      </c>
    </row>
    <row r="78">
      <c r="A78" s="3" t="n"/>
      <c r="B78" s="6" t="n"/>
      <c r="C78" s="3" t="n"/>
      <c r="D78" s="6" t="n"/>
      <c r="E78" s="6" t="n"/>
      <c r="F78" s="6" t="n"/>
      <c r="G78" s="3" t="n"/>
      <c r="H78" s="3" t="n"/>
      <c r="I78" s="15" t="n"/>
      <c r="J78" s="18">
        <f>IF(A78="","",COUNTIF('Roster'!$H$3:$H$102,A78))</f>
        <v/>
      </c>
      <c r="K78" s="29">
        <f>IF(A78="","",IF(I78=0,0,J78/I78))</f>
        <v/>
      </c>
    </row>
    <row r="79">
      <c r="A79" s="3" t="n"/>
      <c r="B79" s="6" t="n"/>
      <c r="C79" s="3" t="n"/>
      <c r="D79" s="6" t="n"/>
      <c r="E79" s="6" t="n"/>
      <c r="F79" s="6" t="n"/>
      <c r="G79" s="3" t="n"/>
      <c r="H79" s="3" t="n"/>
      <c r="I79" s="15" t="n"/>
      <c r="J79" s="16">
        <f>IF(A79="","",COUNTIF('Roster'!$H$3:$H$102,A79))</f>
        <v/>
      </c>
      <c r="K79" s="28">
        <f>IF(A79="","",IF(I79=0,0,J79/I79))</f>
        <v/>
      </c>
    </row>
    <row r="80">
      <c r="A80" s="3" t="n"/>
      <c r="B80" s="6" t="n"/>
      <c r="C80" s="3" t="n"/>
      <c r="D80" s="6" t="n"/>
      <c r="E80" s="6" t="n"/>
      <c r="F80" s="6" t="n"/>
      <c r="G80" s="3" t="n"/>
      <c r="H80" s="3" t="n"/>
      <c r="I80" s="15" t="n"/>
      <c r="J80" s="18">
        <f>IF(A80="","",COUNTIF('Roster'!$H$3:$H$102,A80))</f>
        <v/>
      </c>
      <c r="K80" s="29">
        <f>IF(A80="","",IF(I80=0,0,J80/I80))</f>
        <v/>
      </c>
    </row>
    <row r="81">
      <c r="A81" s="3" t="n"/>
      <c r="B81" s="6" t="n"/>
      <c r="C81" s="3" t="n"/>
      <c r="D81" s="6" t="n"/>
      <c r="E81" s="6" t="n"/>
      <c r="F81" s="6" t="n"/>
      <c r="G81" s="3" t="n"/>
      <c r="H81" s="3" t="n"/>
      <c r="I81" s="15" t="n"/>
      <c r="J81" s="16">
        <f>IF(A81="","",COUNTIF('Roster'!$H$3:$H$102,A81))</f>
        <v/>
      </c>
      <c r="K81" s="28">
        <f>IF(A81="","",IF(I81=0,0,J81/I81))</f>
        <v/>
      </c>
    </row>
    <row r="82">
      <c r="A82" s="3" t="n"/>
      <c r="B82" s="6" t="n"/>
      <c r="C82" s="3" t="n"/>
      <c r="D82" s="6" t="n"/>
      <c r="E82" s="6" t="n"/>
      <c r="F82" s="6" t="n"/>
      <c r="G82" s="3" t="n"/>
      <c r="H82" s="3" t="n"/>
      <c r="I82" s="15" t="n"/>
      <c r="J82" s="18">
        <f>IF(A82="","",COUNTIF('Roster'!$H$3:$H$102,A82))</f>
        <v/>
      </c>
      <c r="K82" s="29">
        <f>IF(A82="","",IF(I82=0,0,J82/I82))</f>
        <v/>
      </c>
    </row>
    <row r="83">
      <c r="A83" s="3" t="n"/>
      <c r="B83" s="6" t="n"/>
      <c r="C83" s="3" t="n"/>
      <c r="D83" s="6" t="n"/>
      <c r="E83" s="6" t="n"/>
      <c r="F83" s="6" t="n"/>
      <c r="G83" s="3" t="n"/>
      <c r="H83" s="3" t="n"/>
      <c r="I83" s="15" t="n"/>
      <c r="J83" s="16">
        <f>IF(A83="","",COUNTIF('Roster'!$H$3:$H$102,A83))</f>
        <v/>
      </c>
      <c r="K83" s="28">
        <f>IF(A83="","",IF(I83=0,0,J83/I83))</f>
        <v/>
      </c>
    </row>
    <row r="84">
      <c r="A84" s="3" t="n"/>
      <c r="B84" s="6" t="n"/>
      <c r="C84" s="3" t="n"/>
      <c r="D84" s="6" t="n"/>
      <c r="E84" s="6" t="n"/>
      <c r="F84" s="6" t="n"/>
      <c r="G84" s="3" t="n"/>
      <c r="H84" s="3" t="n"/>
      <c r="I84" s="15" t="n"/>
      <c r="J84" s="18">
        <f>IF(A84="","",COUNTIF('Roster'!$H$3:$H$102,A84))</f>
        <v/>
      </c>
      <c r="K84" s="29">
        <f>IF(A84="","",IF(I84=0,0,J84/I84))</f>
        <v/>
      </c>
    </row>
    <row r="85">
      <c r="A85" s="3" t="n"/>
      <c r="B85" s="6" t="n"/>
      <c r="C85" s="3" t="n"/>
      <c r="D85" s="6" t="n"/>
      <c r="E85" s="6" t="n"/>
      <c r="F85" s="6" t="n"/>
      <c r="G85" s="3" t="n"/>
      <c r="H85" s="3" t="n"/>
      <c r="I85" s="15" t="n"/>
      <c r="J85" s="16">
        <f>IF(A85="","",COUNTIF('Roster'!$H$3:$H$102,A85))</f>
        <v/>
      </c>
      <c r="K85" s="28">
        <f>IF(A85="","",IF(I85=0,0,J85/I85))</f>
        <v/>
      </c>
    </row>
    <row r="86">
      <c r="A86" s="3" t="n"/>
      <c r="B86" s="6" t="n"/>
      <c r="C86" s="3" t="n"/>
      <c r="D86" s="6" t="n"/>
      <c r="E86" s="6" t="n"/>
      <c r="F86" s="6" t="n"/>
      <c r="G86" s="3" t="n"/>
      <c r="H86" s="3" t="n"/>
      <c r="I86" s="15" t="n"/>
      <c r="J86" s="18">
        <f>IF(A86="","",COUNTIF('Roster'!$H$3:$H$102,A86))</f>
        <v/>
      </c>
      <c r="K86" s="29">
        <f>IF(A86="","",IF(I86=0,0,J86/I86))</f>
        <v/>
      </c>
    </row>
    <row r="87">
      <c r="A87" s="3" t="n"/>
      <c r="B87" s="6" t="n"/>
      <c r="C87" s="3" t="n"/>
      <c r="D87" s="6" t="n"/>
      <c r="E87" s="6" t="n"/>
      <c r="F87" s="6" t="n"/>
      <c r="G87" s="3" t="n"/>
      <c r="H87" s="3" t="n"/>
      <c r="I87" s="15" t="n"/>
      <c r="J87" s="16">
        <f>IF(A87="","",COUNTIF('Roster'!$H$3:$H$102,A87))</f>
        <v/>
      </c>
      <c r="K87" s="28">
        <f>IF(A87="","",IF(I87=0,0,J87/I87))</f>
        <v/>
      </c>
    </row>
    <row r="88">
      <c r="A88" s="3" t="n"/>
      <c r="B88" s="6" t="n"/>
      <c r="C88" s="3" t="n"/>
      <c r="D88" s="6" t="n"/>
      <c r="E88" s="6" t="n"/>
      <c r="F88" s="6" t="n"/>
      <c r="G88" s="3" t="n"/>
      <c r="H88" s="3" t="n"/>
      <c r="I88" s="15" t="n"/>
      <c r="J88" s="18">
        <f>IF(A88="","",COUNTIF('Roster'!$H$3:$H$102,A88))</f>
        <v/>
      </c>
      <c r="K88" s="29">
        <f>IF(A88="","",IF(I88=0,0,J88/I88))</f>
        <v/>
      </c>
    </row>
    <row r="89">
      <c r="A89" s="3" t="n"/>
      <c r="B89" s="6" t="n"/>
      <c r="C89" s="3" t="n"/>
      <c r="D89" s="6" t="n"/>
      <c r="E89" s="6" t="n"/>
      <c r="F89" s="6" t="n"/>
      <c r="G89" s="3" t="n"/>
      <c r="H89" s="3" t="n"/>
      <c r="I89" s="15" t="n"/>
      <c r="J89" s="16">
        <f>IF(A89="","",COUNTIF('Roster'!$H$3:$H$102,A89))</f>
        <v/>
      </c>
      <c r="K89" s="28">
        <f>IF(A89="","",IF(I89=0,0,J89/I89))</f>
        <v/>
      </c>
    </row>
    <row r="90">
      <c r="A90" s="3" t="n"/>
      <c r="B90" s="6" t="n"/>
      <c r="C90" s="3" t="n"/>
      <c r="D90" s="6" t="n"/>
      <c r="E90" s="6" t="n"/>
      <c r="F90" s="6" t="n"/>
      <c r="G90" s="3" t="n"/>
      <c r="H90" s="3" t="n"/>
      <c r="I90" s="15" t="n"/>
      <c r="J90" s="18">
        <f>IF(A90="","",COUNTIF('Roster'!$H$3:$H$102,A90))</f>
        <v/>
      </c>
      <c r="K90" s="29">
        <f>IF(A90="","",IF(I90=0,0,J90/I90))</f>
        <v/>
      </c>
    </row>
    <row r="91">
      <c r="A91" s="3" t="n"/>
      <c r="B91" s="6" t="n"/>
      <c r="C91" s="3" t="n"/>
      <c r="D91" s="6" t="n"/>
      <c r="E91" s="6" t="n"/>
      <c r="F91" s="6" t="n"/>
      <c r="G91" s="3" t="n"/>
      <c r="H91" s="3" t="n"/>
      <c r="I91" s="15" t="n"/>
      <c r="J91" s="16">
        <f>IF(A91="","",COUNTIF('Roster'!$H$3:$H$102,A91))</f>
        <v/>
      </c>
      <c r="K91" s="28">
        <f>IF(A91="","",IF(I91=0,0,J91/I91))</f>
        <v/>
      </c>
    </row>
    <row r="92">
      <c r="A92" s="3" t="n"/>
      <c r="B92" s="6" t="n"/>
      <c r="C92" s="3" t="n"/>
      <c r="D92" s="6" t="n"/>
      <c r="E92" s="6" t="n"/>
      <c r="F92" s="6" t="n"/>
      <c r="G92" s="3" t="n"/>
      <c r="H92" s="3" t="n"/>
      <c r="I92" s="15" t="n"/>
      <c r="J92" s="18">
        <f>IF(A92="","",COUNTIF('Roster'!$H$3:$H$102,A92))</f>
        <v/>
      </c>
      <c r="K92" s="29">
        <f>IF(A92="","",IF(I92=0,0,J92/I92))</f>
        <v/>
      </c>
    </row>
    <row r="93">
      <c r="A93" s="3" t="n"/>
      <c r="B93" s="6" t="n"/>
      <c r="C93" s="3" t="n"/>
      <c r="D93" s="6" t="n"/>
      <c r="E93" s="6" t="n"/>
      <c r="F93" s="6" t="n"/>
      <c r="G93" s="3" t="n"/>
      <c r="H93" s="3" t="n"/>
      <c r="I93" s="15" t="n"/>
      <c r="J93" s="16">
        <f>IF(A93="","",COUNTIF('Roster'!$H$3:$H$102,A93))</f>
        <v/>
      </c>
      <c r="K93" s="28">
        <f>IF(A93="","",IF(I93=0,0,J93/I93))</f>
        <v/>
      </c>
    </row>
    <row r="94">
      <c r="A94" s="3" t="n"/>
      <c r="B94" s="6" t="n"/>
      <c r="C94" s="3" t="n"/>
      <c r="D94" s="6" t="n"/>
      <c r="E94" s="6" t="n"/>
      <c r="F94" s="6" t="n"/>
      <c r="G94" s="3" t="n"/>
      <c r="H94" s="3" t="n"/>
      <c r="I94" s="15" t="n"/>
      <c r="J94" s="18">
        <f>IF(A94="","",COUNTIF('Roster'!$H$3:$H$102,A94))</f>
        <v/>
      </c>
      <c r="K94" s="29">
        <f>IF(A94="","",IF(I94=0,0,J94/I94))</f>
        <v/>
      </c>
    </row>
    <row r="95">
      <c r="A95" s="3" t="n"/>
      <c r="B95" s="6" t="n"/>
      <c r="C95" s="3" t="n"/>
      <c r="D95" s="6" t="n"/>
      <c r="E95" s="6" t="n"/>
      <c r="F95" s="6" t="n"/>
      <c r="G95" s="3" t="n"/>
      <c r="H95" s="3" t="n"/>
      <c r="I95" s="15" t="n"/>
      <c r="J95" s="16">
        <f>IF(A95="","",COUNTIF('Roster'!$H$3:$H$102,A95))</f>
        <v/>
      </c>
      <c r="K95" s="28">
        <f>IF(A95="","",IF(I95=0,0,J95/I95))</f>
        <v/>
      </c>
    </row>
    <row r="96">
      <c r="A96" s="3" t="n"/>
      <c r="B96" s="6" t="n"/>
      <c r="C96" s="3" t="n"/>
      <c r="D96" s="6" t="n"/>
      <c r="E96" s="6" t="n"/>
      <c r="F96" s="6" t="n"/>
      <c r="G96" s="3" t="n"/>
      <c r="H96" s="3" t="n"/>
      <c r="I96" s="15" t="n"/>
      <c r="J96" s="18">
        <f>IF(A96="","",COUNTIF('Roster'!$H$3:$H$102,A96))</f>
        <v/>
      </c>
      <c r="K96" s="29">
        <f>IF(A96="","",IF(I96=0,0,J96/I96))</f>
        <v/>
      </c>
    </row>
    <row r="97">
      <c r="A97" s="3" t="n"/>
      <c r="B97" s="6" t="n"/>
      <c r="C97" s="3" t="n"/>
      <c r="D97" s="6" t="n"/>
      <c r="E97" s="6" t="n"/>
      <c r="F97" s="6" t="n"/>
      <c r="G97" s="3" t="n"/>
      <c r="H97" s="3" t="n"/>
      <c r="I97" s="15" t="n"/>
      <c r="J97" s="16">
        <f>IF(A97="","",COUNTIF('Roster'!$H$3:$H$102,A97))</f>
        <v/>
      </c>
      <c r="K97" s="28">
        <f>IF(A97="","",IF(I97=0,0,J97/I97))</f>
        <v/>
      </c>
    </row>
    <row r="98">
      <c r="A98" s="3" t="n"/>
      <c r="B98" s="6" t="n"/>
      <c r="C98" s="3" t="n"/>
      <c r="D98" s="6" t="n"/>
      <c r="E98" s="6" t="n"/>
      <c r="F98" s="6" t="n"/>
      <c r="G98" s="3" t="n"/>
      <c r="H98" s="3" t="n"/>
      <c r="I98" s="15" t="n"/>
      <c r="J98" s="18">
        <f>IF(A98="","",COUNTIF('Roster'!$H$3:$H$102,A98))</f>
        <v/>
      </c>
      <c r="K98" s="29">
        <f>IF(A98="","",IF(I98=0,0,J98/I98))</f>
        <v/>
      </c>
    </row>
    <row r="99">
      <c r="A99" s="3" t="n"/>
      <c r="B99" s="6" t="n"/>
      <c r="C99" s="3" t="n"/>
      <c r="D99" s="6" t="n"/>
      <c r="E99" s="6" t="n"/>
      <c r="F99" s="6" t="n"/>
      <c r="G99" s="3" t="n"/>
      <c r="H99" s="3" t="n"/>
      <c r="I99" s="15" t="n"/>
      <c r="J99" s="16">
        <f>IF(A99="","",COUNTIF('Roster'!$H$3:$H$102,A99))</f>
        <v/>
      </c>
      <c r="K99" s="28">
        <f>IF(A99="","",IF(I99=0,0,J99/I99))</f>
        <v/>
      </c>
    </row>
    <row r="100">
      <c r="A100" s="3" t="n"/>
      <c r="B100" s="6" t="n"/>
      <c r="C100" s="3" t="n"/>
      <c r="D100" s="6" t="n"/>
      <c r="E100" s="6" t="n"/>
      <c r="F100" s="6" t="n"/>
      <c r="G100" s="3" t="n"/>
      <c r="H100" s="3" t="n"/>
      <c r="I100" s="15" t="n"/>
      <c r="J100" s="18">
        <f>IF(A100="","",COUNTIF('Roster'!$H$3:$H$102,A100))</f>
        <v/>
      </c>
      <c r="K100" s="29">
        <f>IF(A100="","",IF(I100=0,0,J100/I100))</f>
        <v/>
      </c>
    </row>
    <row r="101">
      <c r="A101" s="3" t="n"/>
      <c r="B101" s="6" t="n"/>
      <c r="C101" s="3" t="n"/>
      <c r="D101" s="6" t="n"/>
      <c r="E101" s="6" t="n"/>
      <c r="F101" s="6" t="n"/>
      <c r="G101" s="3" t="n"/>
      <c r="H101" s="3" t="n"/>
      <c r="I101" s="15" t="n"/>
      <c r="J101" s="16">
        <f>IF(A101="","",COUNTIF('Roster'!$H$3:$H$102,A101))</f>
        <v/>
      </c>
      <c r="K101" s="28">
        <f>IF(A101="","",IF(I101=0,0,J101/I101))</f>
        <v/>
      </c>
    </row>
    <row r="102">
      <c r="A102" s="3" t="n"/>
      <c r="B102" s="6" t="n"/>
      <c r="C102" s="3" t="n"/>
      <c r="D102" s="6" t="n"/>
      <c r="E102" s="6" t="n"/>
      <c r="F102" s="6" t="n"/>
      <c r="G102" s="3" t="n"/>
      <c r="H102" s="3" t="n"/>
      <c r="I102" s="15" t="n"/>
      <c r="J102" s="18">
        <f>IF(A102="","",COUNTIF('Roster'!$H$3:$H$102,A102))</f>
        <v/>
      </c>
      <c r="K102" s="29">
        <f>IF(A102="","",IF(I102=0,0,J102/I102))</f>
        <v/>
      </c>
    </row>
  </sheetData>
  <autoFilter ref="A2:K102"/>
  <mergeCells count="1">
    <mergeCell ref="A1:K1"/>
  </mergeCells>
  <conditionalFormatting sqref="K3:K102">
    <cfRule type="expression" priority="1" dxfId="1">
      <formula>AND($A3&lt;&gt;"",$K3&lt;0.8)</formula>
    </cfRule>
    <cfRule type="expression" priority="2" dxfId="0">
      <formula>AND($A3&lt;&gt;"",$K3&gt;=1)</formula>
    </cfRule>
  </conditionalFormatting>
  <dataValidations count="2">
    <dataValidation sqref="H3:H102" showErrorMessage="1" showInputMessage="1" allowBlank="1" errorTitle="Select membership status" error="Choose Yes or No." type="list">
      <formula1>"Yes,No"</formula1>
    </dataValidation>
    <dataValidation sqref="E3:E102" showErrorMessage="1" showInputMessage="1" allowBlank="1" errorTitle="Select a qualification" error="Choose a primary qualification from the list." type="list">
      <formula1>"Bronze Medallion,Silver Medallion,First Aid,CPR,IRB Crew,Radio Operator,Surf Rescue Technician"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12"/>
  <sheetViews>
    <sheetView showGridLines="0" zoomScale="90" zoomScaleNormal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34" customWidth="1" min="2" max="2"/>
    <col width="14" customWidth="1" min="3" max="3"/>
    <col width="34" customWidth="1" min="4" max="4"/>
    <col width="34" customWidth="1" min="5" max="5"/>
    <col width="1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4" customWidth="1" min="15" max="15"/>
  </cols>
  <sheetData>
    <row r="1" ht="28" customHeight="1">
      <c r="A1" s="30" t="inlineStr">
        <is>
          <t>Surf Club Patrol Dashboard</t>
        </is>
      </c>
    </row>
    <row r="2"/>
    <row r="3">
      <c r="A3" s="31" t="inlineStr">
        <is>
          <t>Key patrol indicators</t>
        </is>
      </c>
      <c r="B3" s="21" t="n"/>
    </row>
    <row r="4">
      <c r="A4" s="32" t="inlineStr">
        <is>
          <t>Total rostered shifts</t>
        </is>
      </c>
      <c r="B4" s="33">
        <f>COUNTA('Roster'!$A$3:$A$102)</f>
        <v/>
      </c>
    </row>
    <row r="5">
      <c r="A5" s="32" t="inlineStr">
        <is>
          <t>Total rostered hours</t>
        </is>
      </c>
      <c r="B5" s="34">
        <f>SUM('Roster'!$M$3:$M$102)</f>
        <v/>
      </c>
    </row>
    <row r="6">
      <c r="A6" s="32" t="inlineStr">
        <is>
          <t>Average shift length</t>
        </is>
      </c>
      <c r="B6" s="34">
        <f>IFERROR(AVERAGE('Roster'!$M$3:$M$102),0)</f>
        <v/>
      </c>
    </row>
    <row r="7">
      <c r="A7" s="32" t="inlineStr">
        <is>
          <t>Present attendance rate</t>
        </is>
      </c>
      <c r="B7" s="35">
        <f>IFERROR(COUNTIF('Roster'!$L$3:$L$102,"Present")/COUNTA('Roster'!$L$3:$L$102),0)</f>
        <v/>
      </c>
    </row>
    <row r="8">
      <c r="A8" s="32" t="inlineStr">
        <is>
          <t>Unconfirmed shifts</t>
        </is>
      </c>
      <c r="B8" s="33">
        <f>COUNTIF('Roster'!$L$3:$L$102,"Unconfirmed")</f>
        <v/>
      </c>
    </row>
    <row r="9">
      <c r="A9" s="32" t="inlineStr">
        <is>
          <t>Coverage status</t>
        </is>
      </c>
      <c r="B9" s="33">
        <f>IF(B8=0,"Coverage Complete","Follow Up Required")</f>
        <v/>
      </c>
    </row>
    <row r="10"/>
    <row r="11">
      <c r="A11" s="31" t="inlineStr">
        <is>
          <t>Attendance status</t>
        </is>
      </c>
      <c r="B11" s="31" t="inlineStr">
        <is>
          <t>Rostered shifts</t>
        </is>
      </c>
      <c r="D11" s="31" t="inlineStr">
        <is>
          <t>Location summary</t>
        </is>
      </c>
    </row>
    <row r="12">
      <c r="A12" s="36" t="inlineStr">
        <is>
          <t>Present</t>
        </is>
      </c>
      <c r="B12" s="33">
        <f>COUNTIF('Roster'!$L$3:$L$102,A12)</f>
        <v/>
      </c>
      <c r="D12" s="31" t="inlineStr">
        <is>
          <t>Location / Beach</t>
        </is>
      </c>
      <c r="E12" s="31" t="inlineStr">
        <is>
          <t>Rostered shifts</t>
        </is>
      </c>
    </row>
    <row r="13">
      <c r="A13" s="36" t="inlineStr">
        <is>
          <t>Absent</t>
        </is>
      </c>
      <c r="B13" s="33">
        <f>COUNTIF('Roster'!$L$3:$L$102,A13)</f>
        <v/>
      </c>
      <c r="D13" s="32">
        <f>IF('Roster'!$D$3="","",'Roster'!$D$3)</f>
        <v/>
      </c>
      <c r="E13" s="37">
        <f>IF(D13="","",COUNTIF('Roster'!$D$3:$D$102,D13))</f>
        <v/>
      </c>
    </row>
    <row r="14">
      <c r="A14" s="36" t="inlineStr">
        <is>
          <t>Late</t>
        </is>
      </c>
      <c r="B14" s="33">
        <f>COUNTIF('Roster'!$L$3:$L$102,A14)</f>
        <v/>
      </c>
      <c r="D14" s="38">
        <f>IF('Roster'!$D$4="","",IF(COUNTIF($D$13:D13,'Roster'!$D$4)=0,'Roster'!$D$4,""))</f>
        <v/>
      </c>
      <c r="E14" s="33">
        <f>IF(D14="","",COUNTIF('Roster'!$D$3:$D$102,D14))</f>
        <v/>
      </c>
    </row>
    <row r="15">
      <c r="A15" s="36" t="inlineStr">
        <is>
          <t>Excused</t>
        </is>
      </c>
      <c r="B15" s="33">
        <f>COUNTIF('Roster'!$L$3:$L$102,A15)</f>
        <v/>
      </c>
      <c r="D15" s="32">
        <f>IF('Roster'!$D$5="","",IF(COUNTIF($D$13:D14,'Roster'!$D$5)=0,'Roster'!$D$5,""))</f>
        <v/>
      </c>
      <c r="E15" s="37">
        <f>IF(D15="","",COUNTIF('Roster'!$D$3:$D$102,D15))</f>
        <v/>
      </c>
    </row>
    <row r="16">
      <c r="A16" s="36" t="inlineStr">
        <is>
          <t>Unconfirmed</t>
        </is>
      </c>
      <c r="B16" s="33">
        <f>COUNTIF('Roster'!$L$3:$L$102,A16)</f>
        <v/>
      </c>
      <c r="D16" s="38">
        <f>IF('Roster'!$D$6="","",IF(COUNTIF($D$13:D15,'Roster'!$D$6)=0,'Roster'!$D$6,""))</f>
        <v/>
      </c>
      <c r="E16" s="33">
        <f>IF(D16="","",COUNTIF('Roster'!$D$3:$D$102,D16))</f>
        <v/>
      </c>
    </row>
    <row r="17">
      <c r="D17" s="32">
        <f>IF('Roster'!$D$7="","",IF(COUNTIF($D$13:D16,'Roster'!$D$7)=0,'Roster'!$D$7,""))</f>
        <v/>
      </c>
      <c r="E17" s="37">
        <f>IF(D17="","",COUNTIF('Roster'!$D$3:$D$102,D17))</f>
        <v/>
      </c>
    </row>
    <row r="18">
      <c r="D18" s="38">
        <f>IF('Roster'!$D$8="","",IF(COUNTIF($D$13:D17,'Roster'!$D$8)=0,'Roster'!$D$8,""))</f>
        <v/>
      </c>
      <c r="E18" s="33">
        <f>IF(D18="","",COUNTIF('Roster'!$D$3:$D$102,D18))</f>
        <v/>
      </c>
    </row>
    <row r="19">
      <c r="D19" s="32">
        <f>IF('Roster'!$D$9="","",IF(COUNTIF($D$13:D18,'Roster'!$D$9)=0,'Roster'!$D$9,""))</f>
        <v/>
      </c>
      <c r="E19" s="37">
        <f>IF(D19="","",COUNTIF('Roster'!$D$3:$D$102,D19))</f>
        <v/>
      </c>
    </row>
    <row r="20">
      <c r="D20" s="38">
        <f>IF('Roster'!$D$10="","",IF(COUNTIF($D$13:D19,'Roster'!$D$10)=0,'Roster'!$D$10,""))</f>
        <v/>
      </c>
      <c r="E20" s="33">
        <f>IF(D20="","",COUNTIF('Roster'!$D$3:$D$102,D20))</f>
        <v/>
      </c>
    </row>
    <row r="21">
      <c r="D21" s="32">
        <f>IF('Roster'!$D$11="","",IF(COUNTIF($D$13:D20,'Roster'!$D$11)=0,'Roster'!$D$11,""))</f>
        <v/>
      </c>
      <c r="E21" s="37">
        <f>IF(D21="","",COUNTIF('Roster'!$D$3:$D$102,D21))</f>
        <v/>
      </c>
    </row>
    <row r="22">
      <c r="D22" s="38">
        <f>IF('Roster'!$D$12="","",IF(COUNTIF($D$13:D21,'Roster'!$D$12)=0,'Roster'!$D$12,""))</f>
        <v/>
      </c>
      <c r="E22" s="33">
        <f>IF(D22="","",COUNTIF('Roster'!$D$3:$D$102,D22))</f>
        <v/>
      </c>
    </row>
    <row r="23">
      <c r="D23" s="32">
        <f>IF('Roster'!$D$13="","",IF(COUNTIF($D$13:D22,'Roster'!$D$13)=0,'Roster'!$D$13,""))</f>
        <v/>
      </c>
      <c r="E23" s="37">
        <f>IF(D23="","",COUNTIF('Roster'!$D$3:$D$102,D23))</f>
        <v/>
      </c>
    </row>
    <row r="24">
      <c r="D24" s="38">
        <f>IF('Roster'!$D$14="","",IF(COUNTIF($D$13:D23,'Roster'!$D$14)=0,'Roster'!$D$14,""))</f>
        <v/>
      </c>
      <c r="E24" s="33">
        <f>IF(D24="","",COUNTIF('Roster'!$D$3:$D$102,D24))</f>
        <v/>
      </c>
    </row>
    <row r="25">
      <c r="D25" s="32">
        <f>IF('Roster'!$D$15="","",IF(COUNTIF($D$13:D24,'Roster'!$D$15)=0,'Roster'!$D$15,""))</f>
        <v/>
      </c>
      <c r="E25" s="37">
        <f>IF(D25="","",COUNTIF('Roster'!$D$3:$D$102,D25))</f>
        <v/>
      </c>
    </row>
    <row r="26">
      <c r="D26" s="38">
        <f>IF('Roster'!$D$16="","",IF(COUNTIF($D$13:D25,'Roster'!$D$16)=0,'Roster'!$D$16,""))</f>
        <v/>
      </c>
      <c r="E26" s="33">
        <f>IF(D26="","",COUNTIF('Roster'!$D$3:$D$102,D26))</f>
        <v/>
      </c>
    </row>
    <row r="27">
      <c r="D27" s="32">
        <f>IF('Roster'!$D$17="","",IF(COUNTIF($D$13:D26,'Roster'!$D$17)=0,'Roster'!$D$17,""))</f>
        <v/>
      </c>
      <c r="E27" s="37">
        <f>IF(D27="","",COUNTIF('Roster'!$D$3:$D$102,D27))</f>
        <v/>
      </c>
    </row>
    <row r="28">
      <c r="D28" s="38">
        <f>IF('Roster'!$D$18="","",IF(COUNTIF($D$13:D27,'Roster'!$D$18)=0,'Roster'!$D$18,""))</f>
        <v/>
      </c>
      <c r="E28" s="33">
        <f>IF(D28="","",COUNTIF('Roster'!$D$3:$D$102,D28))</f>
        <v/>
      </c>
    </row>
    <row r="29">
      <c r="D29" s="32">
        <f>IF('Roster'!$D$19="","",IF(COUNTIF($D$13:D28,'Roster'!$D$19)=0,'Roster'!$D$19,""))</f>
        <v/>
      </c>
      <c r="E29" s="37">
        <f>IF(D29="","",COUNTIF('Roster'!$D$3:$D$102,D29))</f>
        <v/>
      </c>
    </row>
    <row r="30">
      <c r="D30" s="38">
        <f>IF('Roster'!$D$20="","",IF(COUNTIF($D$13:D29,'Roster'!$D$20)=0,'Roster'!$D$20,""))</f>
        <v/>
      </c>
      <c r="E30" s="33">
        <f>IF(D30="","",COUNTIF('Roster'!$D$3:$D$102,D30))</f>
        <v/>
      </c>
    </row>
    <row r="31">
      <c r="D31" s="32">
        <f>IF('Roster'!$D$21="","",IF(COUNTIF($D$13:D30,'Roster'!$D$21)=0,'Roster'!$D$21,""))</f>
        <v/>
      </c>
      <c r="E31" s="37">
        <f>IF(D31="","",COUNTIF('Roster'!$D$3:$D$102,D31))</f>
        <v/>
      </c>
    </row>
    <row r="32">
      <c r="D32" s="38">
        <f>IF('Roster'!$D$22="","",IF(COUNTIF($D$13:D31,'Roster'!$D$22)=0,'Roster'!$D$22,""))</f>
        <v/>
      </c>
      <c r="E32" s="33">
        <f>IF(D32="","",COUNTIF('Roster'!$D$3:$D$102,D32))</f>
        <v/>
      </c>
    </row>
    <row r="33">
      <c r="D33" s="32">
        <f>IF('Roster'!$D$23="","",IF(COUNTIF($D$13:D32,'Roster'!$D$23)=0,'Roster'!$D$23,""))</f>
        <v/>
      </c>
      <c r="E33" s="37">
        <f>IF(D33="","",COUNTIF('Roster'!$D$3:$D$102,D33))</f>
        <v/>
      </c>
    </row>
    <row r="34">
      <c r="D34" s="38">
        <f>IF('Roster'!$D$24="","",IF(COUNTIF($D$13:D33,'Roster'!$D$24)=0,'Roster'!$D$24,""))</f>
        <v/>
      </c>
      <c r="E34" s="33">
        <f>IF(D34="","",COUNTIF('Roster'!$D$3:$D$102,D34))</f>
        <v/>
      </c>
    </row>
    <row r="35">
      <c r="D35" s="32">
        <f>IF('Roster'!$D$25="","",IF(COUNTIF($D$13:D34,'Roster'!$D$25)=0,'Roster'!$D$25,""))</f>
        <v/>
      </c>
      <c r="E35" s="37">
        <f>IF(D35="","",COUNTIF('Roster'!$D$3:$D$102,D35))</f>
        <v/>
      </c>
    </row>
    <row r="36">
      <c r="D36" s="38">
        <f>IF('Roster'!$D$26="","",IF(COUNTIF($D$13:D35,'Roster'!$D$26)=0,'Roster'!$D$26,""))</f>
        <v/>
      </c>
      <c r="E36" s="33">
        <f>IF(D36="","",COUNTIF('Roster'!$D$3:$D$102,D36))</f>
        <v/>
      </c>
    </row>
    <row r="37">
      <c r="D37" s="32">
        <f>IF('Roster'!$D$27="","",IF(COUNTIF($D$13:D36,'Roster'!$D$27)=0,'Roster'!$D$27,""))</f>
        <v/>
      </c>
      <c r="E37" s="37">
        <f>IF(D37="","",COUNTIF('Roster'!$D$3:$D$102,D37))</f>
        <v/>
      </c>
    </row>
    <row r="38">
      <c r="D38" s="38">
        <f>IF('Roster'!$D$28="","",IF(COUNTIF($D$13:D37,'Roster'!$D$28)=0,'Roster'!$D$28,""))</f>
        <v/>
      </c>
      <c r="E38" s="33">
        <f>IF(D38="","",COUNTIF('Roster'!$D$3:$D$102,D38))</f>
        <v/>
      </c>
    </row>
    <row r="39">
      <c r="D39" s="32">
        <f>IF('Roster'!$D$29="","",IF(COUNTIF($D$13:D38,'Roster'!$D$29)=0,'Roster'!$D$29,""))</f>
        <v/>
      </c>
      <c r="E39" s="37">
        <f>IF(D39="","",COUNTIF('Roster'!$D$3:$D$102,D39))</f>
        <v/>
      </c>
    </row>
    <row r="40">
      <c r="D40" s="38">
        <f>IF('Roster'!$D$30="","",IF(COUNTIF($D$13:D39,'Roster'!$D$30)=0,'Roster'!$D$30,""))</f>
        <v/>
      </c>
      <c r="E40" s="33">
        <f>IF(D40="","",COUNTIF('Roster'!$D$3:$D$102,D40))</f>
        <v/>
      </c>
    </row>
    <row r="41">
      <c r="D41" s="32">
        <f>IF('Roster'!$D$31="","",IF(COUNTIF($D$13:D40,'Roster'!$D$31)=0,'Roster'!$D$31,""))</f>
        <v/>
      </c>
      <c r="E41" s="37">
        <f>IF(D41="","",COUNTIF('Roster'!$D$3:$D$102,D41))</f>
        <v/>
      </c>
    </row>
    <row r="42">
      <c r="D42" s="38">
        <f>IF('Roster'!$D$32="","",IF(COUNTIF($D$13:D41,'Roster'!$D$32)=0,'Roster'!$D$32,""))</f>
        <v/>
      </c>
      <c r="E42" s="33">
        <f>IF(D42="","",COUNTIF('Roster'!$D$3:$D$102,D42))</f>
        <v/>
      </c>
    </row>
    <row r="43">
      <c r="D43" s="32">
        <f>IF('Roster'!$D$33="","",IF(COUNTIF($D$13:D42,'Roster'!$D$33)=0,'Roster'!$D$33,""))</f>
        <v/>
      </c>
      <c r="E43" s="37">
        <f>IF(D43="","",COUNTIF('Roster'!$D$3:$D$102,D43))</f>
        <v/>
      </c>
    </row>
    <row r="44">
      <c r="D44" s="38">
        <f>IF('Roster'!$D$34="","",IF(COUNTIF($D$13:D43,'Roster'!$D$34)=0,'Roster'!$D$34,""))</f>
        <v/>
      </c>
      <c r="E44" s="33">
        <f>IF(D44="","",COUNTIF('Roster'!$D$3:$D$102,D44))</f>
        <v/>
      </c>
    </row>
    <row r="45">
      <c r="D45" s="32">
        <f>IF('Roster'!$D$35="","",IF(COUNTIF($D$13:D44,'Roster'!$D$35)=0,'Roster'!$D$35,""))</f>
        <v/>
      </c>
      <c r="E45" s="37">
        <f>IF(D45="","",COUNTIF('Roster'!$D$3:$D$102,D45))</f>
        <v/>
      </c>
    </row>
    <row r="46">
      <c r="D46" s="38">
        <f>IF('Roster'!$D$36="","",IF(COUNTIF($D$13:D45,'Roster'!$D$36)=0,'Roster'!$D$36,""))</f>
        <v/>
      </c>
      <c r="E46" s="33">
        <f>IF(D46="","",COUNTIF('Roster'!$D$3:$D$102,D46))</f>
        <v/>
      </c>
    </row>
    <row r="47">
      <c r="D47" s="32">
        <f>IF('Roster'!$D$37="","",IF(COUNTIF($D$13:D46,'Roster'!$D$37)=0,'Roster'!$D$37,""))</f>
        <v/>
      </c>
      <c r="E47" s="37">
        <f>IF(D47="","",COUNTIF('Roster'!$D$3:$D$102,D47))</f>
        <v/>
      </c>
    </row>
    <row r="48">
      <c r="D48" s="38">
        <f>IF('Roster'!$D$38="","",IF(COUNTIF($D$13:D47,'Roster'!$D$38)=0,'Roster'!$D$38,""))</f>
        <v/>
      </c>
      <c r="E48" s="33">
        <f>IF(D48="","",COUNTIF('Roster'!$D$3:$D$102,D48))</f>
        <v/>
      </c>
    </row>
    <row r="49">
      <c r="D49" s="32">
        <f>IF('Roster'!$D$39="","",IF(COUNTIF($D$13:D48,'Roster'!$D$39)=0,'Roster'!$D$39,""))</f>
        <v/>
      </c>
      <c r="E49" s="37">
        <f>IF(D49="","",COUNTIF('Roster'!$D$3:$D$102,D49))</f>
        <v/>
      </c>
    </row>
    <row r="50">
      <c r="D50" s="38">
        <f>IF('Roster'!$D$40="","",IF(COUNTIF($D$13:D49,'Roster'!$D$40)=0,'Roster'!$D$40,""))</f>
        <v/>
      </c>
      <c r="E50" s="33">
        <f>IF(D50="","",COUNTIF('Roster'!$D$3:$D$102,D50))</f>
        <v/>
      </c>
    </row>
    <row r="51">
      <c r="D51" s="32">
        <f>IF('Roster'!$D$41="","",IF(COUNTIF($D$13:D50,'Roster'!$D$41)=0,'Roster'!$D$41,""))</f>
        <v/>
      </c>
      <c r="E51" s="37">
        <f>IF(D51="","",COUNTIF('Roster'!$D$3:$D$102,D51))</f>
        <v/>
      </c>
    </row>
    <row r="52">
      <c r="D52" s="38">
        <f>IF('Roster'!$D$42="","",IF(COUNTIF($D$13:D51,'Roster'!$D$42)=0,'Roster'!$D$42,""))</f>
        <v/>
      </c>
      <c r="E52" s="33">
        <f>IF(D52="","",COUNTIF('Roster'!$D$3:$D$102,D52))</f>
        <v/>
      </c>
    </row>
    <row r="53">
      <c r="D53" s="32">
        <f>IF('Roster'!$D$43="","",IF(COUNTIF($D$13:D52,'Roster'!$D$43)=0,'Roster'!$D$43,""))</f>
        <v/>
      </c>
      <c r="E53" s="37">
        <f>IF(D53="","",COUNTIF('Roster'!$D$3:$D$102,D53))</f>
        <v/>
      </c>
    </row>
    <row r="54">
      <c r="D54" s="38">
        <f>IF('Roster'!$D$44="","",IF(COUNTIF($D$13:D53,'Roster'!$D$44)=0,'Roster'!$D$44,""))</f>
        <v/>
      </c>
      <c r="E54" s="33">
        <f>IF(D54="","",COUNTIF('Roster'!$D$3:$D$102,D54))</f>
        <v/>
      </c>
    </row>
    <row r="55">
      <c r="D55" s="32">
        <f>IF('Roster'!$D$45="","",IF(COUNTIF($D$13:D54,'Roster'!$D$45)=0,'Roster'!$D$45,""))</f>
        <v/>
      </c>
      <c r="E55" s="37">
        <f>IF(D55="","",COUNTIF('Roster'!$D$3:$D$102,D55))</f>
        <v/>
      </c>
    </row>
    <row r="56">
      <c r="D56" s="38">
        <f>IF('Roster'!$D$46="","",IF(COUNTIF($D$13:D55,'Roster'!$D$46)=0,'Roster'!$D$46,""))</f>
        <v/>
      </c>
      <c r="E56" s="33">
        <f>IF(D56="","",COUNTIF('Roster'!$D$3:$D$102,D56))</f>
        <v/>
      </c>
    </row>
    <row r="57">
      <c r="D57" s="32">
        <f>IF('Roster'!$D$47="","",IF(COUNTIF($D$13:D56,'Roster'!$D$47)=0,'Roster'!$D$47,""))</f>
        <v/>
      </c>
      <c r="E57" s="37">
        <f>IF(D57="","",COUNTIF('Roster'!$D$3:$D$102,D57))</f>
        <v/>
      </c>
    </row>
    <row r="58">
      <c r="D58" s="38">
        <f>IF('Roster'!$D$48="","",IF(COUNTIF($D$13:D57,'Roster'!$D$48)=0,'Roster'!$D$48,""))</f>
        <v/>
      </c>
      <c r="E58" s="33">
        <f>IF(D58="","",COUNTIF('Roster'!$D$3:$D$102,D58))</f>
        <v/>
      </c>
    </row>
    <row r="59">
      <c r="D59" s="32">
        <f>IF('Roster'!$D$49="","",IF(COUNTIF($D$13:D58,'Roster'!$D$49)=0,'Roster'!$D$49,""))</f>
        <v/>
      </c>
      <c r="E59" s="37">
        <f>IF(D59="","",COUNTIF('Roster'!$D$3:$D$102,D59))</f>
        <v/>
      </c>
    </row>
    <row r="60">
      <c r="D60" s="38">
        <f>IF('Roster'!$D$50="","",IF(COUNTIF($D$13:D59,'Roster'!$D$50)=0,'Roster'!$D$50,""))</f>
        <v/>
      </c>
      <c r="E60" s="33">
        <f>IF(D60="","",COUNTIF('Roster'!$D$3:$D$102,D60))</f>
        <v/>
      </c>
    </row>
    <row r="61">
      <c r="D61" s="32">
        <f>IF('Roster'!$D$51="","",IF(COUNTIF($D$13:D60,'Roster'!$D$51)=0,'Roster'!$D$51,""))</f>
        <v/>
      </c>
      <c r="E61" s="37">
        <f>IF(D61="","",COUNTIF('Roster'!$D$3:$D$102,D61))</f>
        <v/>
      </c>
    </row>
    <row r="62">
      <c r="D62" s="38">
        <f>IF('Roster'!$D$52="","",IF(COUNTIF($D$13:D61,'Roster'!$D$52)=0,'Roster'!$D$52,""))</f>
        <v/>
      </c>
      <c r="E62" s="33">
        <f>IF(D62="","",COUNTIF('Roster'!$D$3:$D$102,D62))</f>
        <v/>
      </c>
    </row>
    <row r="63">
      <c r="D63" s="32">
        <f>IF('Roster'!$D$53="","",IF(COUNTIF($D$13:D62,'Roster'!$D$53)=0,'Roster'!$D$53,""))</f>
        <v/>
      </c>
      <c r="E63" s="37">
        <f>IF(D63="","",COUNTIF('Roster'!$D$3:$D$102,D63))</f>
        <v/>
      </c>
    </row>
    <row r="64">
      <c r="D64" s="38">
        <f>IF('Roster'!$D$54="","",IF(COUNTIF($D$13:D63,'Roster'!$D$54)=0,'Roster'!$D$54,""))</f>
        <v/>
      </c>
      <c r="E64" s="33">
        <f>IF(D64="","",COUNTIF('Roster'!$D$3:$D$102,D64))</f>
        <v/>
      </c>
    </row>
    <row r="65">
      <c r="D65" s="32">
        <f>IF('Roster'!$D$55="","",IF(COUNTIF($D$13:D64,'Roster'!$D$55)=0,'Roster'!$D$55,""))</f>
        <v/>
      </c>
      <c r="E65" s="37">
        <f>IF(D65="","",COUNTIF('Roster'!$D$3:$D$102,D65))</f>
        <v/>
      </c>
    </row>
    <row r="66">
      <c r="D66" s="38">
        <f>IF('Roster'!$D$56="","",IF(COUNTIF($D$13:D65,'Roster'!$D$56)=0,'Roster'!$D$56,""))</f>
        <v/>
      </c>
      <c r="E66" s="33">
        <f>IF(D66="","",COUNTIF('Roster'!$D$3:$D$102,D66))</f>
        <v/>
      </c>
    </row>
    <row r="67">
      <c r="D67" s="32">
        <f>IF('Roster'!$D$57="","",IF(COUNTIF($D$13:D66,'Roster'!$D$57)=0,'Roster'!$D$57,""))</f>
        <v/>
      </c>
      <c r="E67" s="37">
        <f>IF(D67="","",COUNTIF('Roster'!$D$3:$D$102,D67))</f>
        <v/>
      </c>
    </row>
    <row r="68">
      <c r="D68" s="38">
        <f>IF('Roster'!$D$58="","",IF(COUNTIF($D$13:D67,'Roster'!$D$58)=0,'Roster'!$D$58,""))</f>
        <v/>
      </c>
      <c r="E68" s="33">
        <f>IF(D68="","",COUNTIF('Roster'!$D$3:$D$102,D68))</f>
        <v/>
      </c>
    </row>
    <row r="69">
      <c r="D69" s="32">
        <f>IF('Roster'!$D$59="","",IF(COUNTIF($D$13:D68,'Roster'!$D$59)=0,'Roster'!$D$59,""))</f>
        <v/>
      </c>
      <c r="E69" s="37">
        <f>IF(D69="","",COUNTIF('Roster'!$D$3:$D$102,D69))</f>
        <v/>
      </c>
    </row>
    <row r="70">
      <c r="D70" s="38">
        <f>IF('Roster'!$D$60="","",IF(COUNTIF($D$13:D69,'Roster'!$D$60)=0,'Roster'!$D$60,""))</f>
        <v/>
      </c>
      <c r="E70" s="33">
        <f>IF(D70="","",COUNTIF('Roster'!$D$3:$D$102,D70))</f>
        <v/>
      </c>
    </row>
    <row r="71">
      <c r="D71" s="32">
        <f>IF('Roster'!$D$61="","",IF(COUNTIF($D$13:D70,'Roster'!$D$61)=0,'Roster'!$D$61,""))</f>
        <v/>
      </c>
      <c r="E71" s="37">
        <f>IF(D71="","",COUNTIF('Roster'!$D$3:$D$102,D71))</f>
        <v/>
      </c>
    </row>
    <row r="72">
      <c r="D72" s="38">
        <f>IF('Roster'!$D$62="","",IF(COUNTIF($D$13:D71,'Roster'!$D$62)=0,'Roster'!$D$62,""))</f>
        <v/>
      </c>
      <c r="E72" s="33">
        <f>IF(D72="","",COUNTIF('Roster'!$D$3:$D$102,D72))</f>
        <v/>
      </c>
    </row>
    <row r="73">
      <c r="D73" s="32">
        <f>IF('Roster'!$D$63="","",IF(COUNTIF($D$13:D72,'Roster'!$D$63)=0,'Roster'!$D$63,""))</f>
        <v/>
      </c>
      <c r="E73" s="37">
        <f>IF(D73="","",COUNTIF('Roster'!$D$3:$D$102,D73))</f>
        <v/>
      </c>
    </row>
    <row r="74">
      <c r="D74" s="38">
        <f>IF('Roster'!$D$64="","",IF(COUNTIF($D$13:D73,'Roster'!$D$64)=0,'Roster'!$D$64,""))</f>
        <v/>
      </c>
      <c r="E74" s="33">
        <f>IF(D74="","",COUNTIF('Roster'!$D$3:$D$102,D74))</f>
        <v/>
      </c>
    </row>
    <row r="75">
      <c r="D75" s="32">
        <f>IF('Roster'!$D$65="","",IF(COUNTIF($D$13:D74,'Roster'!$D$65)=0,'Roster'!$D$65,""))</f>
        <v/>
      </c>
      <c r="E75" s="37">
        <f>IF(D75="","",COUNTIF('Roster'!$D$3:$D$102,D75))</f>
        <v/>
      </c>
    </row>
    <row r="76">
      <c r="D76" s="38">
        <f>IF('Roster'!$D$66="","",IF(COUNTIF($D$13:D75,'Roster'!$D$66)=0,'Roster'!$D$66,""))</f>
        <v/>
      </c>
      <c r="E76" s="33">
        <f>IF(D76="","",COUNTIF('Roster'!$D$3:$D$102,D76))</f>
        <v/>
      </c>
    </row>
    <row r="77">
      <c r="D77" s="32">
        <f>IF('Roster'!$D$67="","",IF(COUNTIF($D$13:D76,'Roster'!$D$67)=0,'Roster'!$D$67,""))</f>
        <v/>
      </c>
      <c r="E77" s="37">
        <f>IF(D77="","",COUNTIF('Roster'!$D$3:$D$102,D77))</f>
        <v/>
      </c>
    </row>
    <row r="78">
      <c r="D78" s="38">
        <f>IF('Roster'!$D$68="","",IF(COUNTIF($D$13:D77,'Roster'!$D$68)=0,'Roster'!$D$68,""))</f>
        <v/>
      </c>
      <c r="E78" s="33">
        <f>IF(D78="","",COUNTIF('Roster'!$D$3:$D$102,D78))</f>
        <v/>
      </c>
    </row>
    <row r="79">
      <c r="D79" s="32">
        <f>IF('Roster'!$D$69="","",IF(COUNTIF($D$13:D78,'Roster'!$D$69)=0,'Roster'!$D$69,""))</f>
        <v/>
      </c>
      <c r="E79" s="37">
        <f>IF(D79="","",COUNTIF('Roster'!$D$3:$D$102,D79))</f>
        <v/>
      </c>
    </row>
    <row r="80">
      <c r="D80" s="38">
        <f>IF('Roster'!$D$70="","",IF(COUNTIF($D$13:D79,'Roster'!$D$70)=0,'Roster'!$D$70,""))</f>
        <v/>
      </c>
      <c r="E80" s="33">
        <f>IF(D80="","",COUNTIF('Roster'!$D$3:$D$102,D80))</f>
        <v/>
      </c>
    </row>
    <row r="81">
      <c r="D81" s="32">
        <f>IF('Roster'!$D$71="","",IF(COUNTIF($D$13:D80,'Roster'!$D$71)=0,'Roster'!$D$71,""))</f>
        <v/>
      </c>
      <c r="E81" s="37">
        <f>IF(D81="","",COUNTIF('Roster'!$D$3:$D$102,D81))</f>
        <v/>
      </c>
    </row>
    <row r="82">
      <c r="D82" s="38">
        <f>IF('Roster'!$D$72="","",IF(COUNTIF($D$13:D81,'Roster'!$D$72)=0,'Roster'!$D$72,""))</f>
        <v/>
      </c>
      <c r="E82" s="33">
        <f>IF(D82="","",COUNTIF('Roster'!$D$3:$D$102,D82))</f>
        <v/>
      </c>
    </row>
    <row r="83">
      <c r="D83" s="32">
        <f>IF('Roster'!$D$73="","",IF(COUNTIF($D$13:D82,'Roster'!$D$73)=0,'Roster'!$D$73,""))</f>
        <v/>
      </c>
      <c r="E83" s="37">
        <f>IF(D83="","",COUNTIF('Roster'!$D$3:$D$102,D83))</f>
        <v/>
      </c>
    </row>
    <row r="84">
      <c r="D84" s="38">
        <f>IF('Roster'!$D$74="","",IF(COUNTIF($D$13:D83,'Roster'!$D$74)=0,'Roster'!$D$74,""))</f>
        <v/>
      </c>
      <c r="E84" s="33">
        <f>IF(D84="","",COUNTIF('Roster'!$D$3:$D$102,D84))</f>
        <v/>
      </c>
    </row>
    <row r="85">
      <c r="D85" s="32">
        <f>IF('Roster'!$D$75="","",IF(COUNTIF($D$13:D84,'Roster'!$D$75)=0,'Roster'!$D$75,""))</f>
        <v/>
      </c>
      <c r="E85" s="37">
        <f>IF(D85="","",COUNTIF('Roster'!$D$3:$D$102,D85))</f>
        <v/>
      </c>
    </row>
    <row r="86">
      <c r="D86" s="38">
        <f>IF('Roster'!$D$76="","",IF(COUNTIF($D$13:D85,'Roster'!$D$76)=0,'Roster'!$D$76,""))</f>
        <v/>
      </c>
      <c r="E86" s="33">
        <f>IF(D86="","",COUNTIF('Roster'!$D$3:$D$102,D86))</f>
        <v/>
      </c>
    </row>
    <row r="87">
      <c r="D87" s="32">
        <f>IF('Roster'!$D$77="","",IF(COUNTIF($D$13:D86,'Roster'!$D$77)=0,'Roster'!$D$77,""))</f>
        <v/>
      </c>
      <c r="E87" s="37">
        <f>IF(D87="","",COUNTIF('Roster'!$D$3:$D$102,D87))</f>
        <v/>
      </c>
    </row>
    <row r="88">
      <c r="D88" s="38">
        <f>IF('Roster'!$D$78="","",IF(COUNTIF($D$13:D87,'Roster'!$D$78)=0,'Roster'!$D$78,""))</f>
        <v/>
      </c>
      <c r="E88" s="33">
        <f>IF(D88="","",COUNTIF('Roster'!$D$3:$D$102,D88))</f>
        <v/>
      </c>
    </row>
    <row r="89">
      <c r="D89" s="32">
        <f>IF('Roster'!$D$79="","",IF(COUNTIF($D$13:D88,'Roster'!$D$79)=0,'Roster'!$D$79,""))</f>
        <v/>
      </c>
      <c r="E89" s="37">
        <f>IF(D89="","",COUNTIF('Roster'!$D$3:$D$102,D89))</f>
        <v/>
      </c>
    </row>
    <row r="90">
      <c r="D90" s="38">
        <f>IF('Roster'!$D$80="","",IF(COUNTIF($D$13:D89,'Roster'!$D$80)=0,'Roster'!$D$80,""))</f>
        <v/>
      </c>
      <c r="E90" s="33">
        <f>IF(D90="","",COUNTIF('Roster'!$D$3:$D$102,D90))</f>
        <v/>
      </c>
    </row>
    <row r="91">
      <c r="D91" s="32">
        <f>IF('Roster'!$D$81="","",IF(COUNTIF($D$13:D90,'Roster'!$D$81)=0,'Roster'!$D$81,""))</f>
        <v/>
      </c>
      <c r="E91" s="37">
        <f>IF(D91="","",COUNTIF('Roster'!$D$3:$D$102,D91))</f>
        <v/>
      </c>
    </row>
    <row r="92">
      <c r="D92" s="38">
        <f>IF('Roster'!$D$82="","",IF(COUNTIF($D$13:D91,'Roster'!$D$82)=0,'Roster'!$D$82,""))</f>
        <v/>
      </c>
      <c r="E92" s="33">
        <f>IF(D92="","",COUNTIF('Roster'!$D$3:$D$102,D92))</f>
        <v/>
      </c>
    </row>
    <row r="93">
      <c r="D93" s="32">
        <f>IF('Roster'!$D$83="","",IF(COUNTIF($D$13:D92,'Roster'!$D$83)=0,'Roster'!$D$83,""))</f>
        <v/>
      </c>
      <c r="E93" s="37">
        <f>IF(D93="","",COUNTIF('Roster'!$D$3:$D$102,D93))</f>
        <v/>
      </c>
    </row>
    <row r="94">
      <c r="D94" s="38">
        <f>IF('Roster'!$D$84="","",IF(COUNTIF($D$13:D93,'Roster'!$D$84)=0,'Roster'!$D$84,""))</f>
        <v/>
      </c>
      <c r="E94" s="33">
        <f>IF(D94="","",COUNTIF('Roster'!$D$3:$D$102,D94))</f>
        <v/>
      </c>
    </row>
    <row r="95">
      <c r="D95" s="32">
        <f>IF('Roster'!$D$85="","",IF(COUNTIF($D$13:D94,'Roster'!$D$85)=0,'Roster'!$D$85,""))</f>
        <v/>
      </c>
      <c r="E95" s="37">
        <f>IF(D95="","",COUNTIF('Roster'!$D$3:$D$102,D95))</f>
        <v/>
      </c>
    </row>
    <row r="96">
      <c r="D96" s="38">
        <f>IF('Roster'!$D$86="","",IF(COUNTIF($D$13:D95,'Roster'!$D$86)=0,'Roster'!$D$86,""))</f>
        <v/>
      </c>
      <c r="E96" s="33">
        <f>IF(D96="","",COUNTIF('Roster'!$D$3:$D$102,D96))</f>
        <v/>
      </c>
    </row>
    <row r="97">
      <c r="D97" s="32">
        <f>IF('Roster'!$D$87="","",IF(COUNTIF($D$13:D96,'Roster'!$D$87)=0,'Roster'!$D$87,""))</f>
        <v/>
      </c>
      <c r="E97" s="37">
        <f>IF(D97="","",COUNTIF('Roster'!$D$3:$D$102,D97))</f>
        <v/>
      </c>
    </row>
    <row r="98">
      <c r="D98" s="38">
        <f>IF('Roster'!$D$88="","",IF(COUNTIF($D$13:D97,'Roster'!$D$88)=0,'Roster'!$D$88,""))</f>
        <v/>
      </c>
      <c r="E98" s="33">
        <f>IF(D98="","",COUNTIF('Roster'!$D$3:$D$102,D98))</f>
        <v/>
      </c>
    </row>
    <row r="99">
      <c r="D99" s="32">
        <f>IF('Roster'!$D$89="","",IF(COUNTIF($D$13:D98,'Roster'!$D$89)=0,'Roster'!$D$89,""))</f>
        <v/>
      </c>
      <c r="E99" s="37">
        <f>IF(D99="","",COUNTIF('Roster'!$D$3:$D$102,D99))</f>
        <v/>
      </c>
    </row>
    <row r="100">
      <c r="D100" s="38">
        <f>IF('Roster'!$D$90="","",IF(COUNTIF($D$13:D99,'Roster'!$D$90)=0,'Roster'!$D$90,""))</f>
        <v/>
      </c>
      <c r="E100" s="33">
        <f>IF(D100="","",COUNTIF('Roster'!$D$3:$D$102,D100))</f>
        <v/>
      </c>
    </row>
    <row r="101">
      <c r="D101" s="32">
        <f>IF('Roster'!$D$91="","",IF(COUNTIF($D$13:D100,'Roster'!$D$91)=0,'Roster'!$D$91,""))</f>
        <v/>
      </c>
      <c r="E101" s="37">
        <f>IF(D101="","",COUNTIF('Roster'!$D$3:$D$102,D101))</f>
        <v/>
      </c>
    </row>
    <row r="102">
      <c r="D102" s="38">
        <f>IF('Roster'!$D$92="","",IF(COUNTIF($D$13:D101,'Roster'!$D$92)=0,'Roster'!$D$92,""))</f>
        <v/>
      </c>
      <c r="E102" s="33">
        <f>IF(D102="","",COUNTIF('Roster'!$D$3:$D$102,D102))</f>
        <v/>
      </c>
    </row>
    <row r="103">
      <c r="D103" s="32">
        <f>IF('Roster'!$D$93="","",IF(COUNTIF($D$13:D102,'Roster'!$D$93)=0,'Roster'!$D$93,""))</f>
        <v/>
      </c>
      <c r="E103" s="37">
        <f>IF(D103="","",COUNTIF('Roster'!$D$3:$D$102,D103))</f>
        <v/>
      </c>
    </row>
    <row r="104">
      <c r="D104" s="38">
        <f>IF('Roster'!$D$94="","",IF(COUNTIF($D$13:D103,'Roster'!$D$94)=0,'Roster'!$D$94,""))</f>
        <v/>
      </c>
      <c r="E104" s="33">
        <f>IF(D104="","",COUNTIF('Roster'!$D$3:$D$102,D104))</f>
        <v/>
      </c>
    </row>
    <row r="105">
      <c r="D105" s="32">
        <f>IF('Roster'!$D$95="","",IF(COUNTIF($D$13:D104,'Roster'!$D$95)=0,'Roster'!$D$95,""))</f>
        <v/>
      </c>
      <c r="E105" s="37">
        <f>IF(D105="","",COUNTIF('Roster'!$D$3:$D$102,D105))</f>
        <v/>
      </c>
    </row>
    <row r="106">
      <c r="D106" s="38">
        <f>IF('Roster'!$D$96="","",IF(COUNTIF($D$13:D105,'Roster'!$D$96)=0,'Roster'!$D$96,""))</f>
        <v/>
      </c>
      <c r="E106" s="33">
        <f>IF(D106="","",COUNTIF('Roster'!$D$3:$D$102,D106))</f>
        <v/>
      </c>
    </row>
    <row r="107">
      <c r="D107" s="32">
        <f>IF('Roster'!$D$97="","",IF(COUNTIF($D$13:D106,'Roster'!$D$97)=0,'Roster'!$D$97,""))</f>
        <v/>
      </c>
      <c r="E107" s="37">
        <f>IF(D107="","",COUNTIF('Roster'!$D$3:$D$102,D107))</f>
        <v/>
      </c>
    </row>
    <row r="108">
      <c r="D108" s="38">
        <f>IF('Roster'!$D$98="","",IF(COUNTIF($D$13:D107,'Roster'!$D$98)=0,'Roster'!$D$98,""))</f>
        <v/>
      </c>
      <c r="E108" s="33">
        <f>IF(D108="","",COUNTIF('Roster'!$D$3:$D$102,D108))</f>
        <v/>
      </c>
    </row>
    <row r="109">
      <c r="D109" s="32">
        <f>IF('Roster'!$D$99="","",IF(COUNTIF($D$13:D108,'Roster'!$D$99)=0,'Roster'!$D$99,""))</f>
        <v/>
      </c>
      <c r="E109" s="37">
        <f>IF(D109="","",COUNTIF('Roster'!$D$3:$D$102,D109))</f>
        <v/>
      </c>
    </row>
    <row r="110">
      <c r="D110" s="38">
        <f>IF('Roster'!$D$100="","",IF(COUNTIF($D$13:D109,'Roster'!$D$100)=0,'Roster'!$D$100,""))</f>
        <v/>
      </c>
      <c r="E110" s="33">
        <f>IF(D110="","",COUNTIF('Roster'!$D$3:$D$102,D110))</f>
        <v/>
      </c>
    </row>
    <row r="111">
      <c r="D111" s="32">
        <f>IF('Roster'!$D$101="","",IF(COUNTIF($D$13:D110,'Roster'!$D$101)=0,'Roster'!$D$101,""))</f>
        <v/>
      </c>
      <c r="E111" s="37">
        <f>IF(D111="","",COUNTIF('Roster'!$D$3:$D$102,D111))</f>
        <v/>
      </c>
    </row>
    <row r="112">
      <c r="D112" s="38">
        <f>IF('Roster'!$D$102="","",IF(COUNTIF($D$13:D111,'Roster'!$D$102)=0,'Roster'!$D$102,""))</f>
        <v/>
      </c>
      <c r="E112" s="33">
        <f>IF(D112="","",COUNTIF('Roster'!$D$3:$D$102,D112))</f>
        <v/>
      </c>
    </row>
  </sheetData>
  <mergeCells count="1">
    <mergeCell ref="A1:N1"/>
  </mergeCells>
  <conditionalFormatting sqref="B9">
    <cfRule type="expression" priority="1" dxfId="0">
      <formula>B9="Coverage Complete"</formula>
    </cfRule>
    <cfRule type="expression" priority="2" dxfId="1">
      <formula>B9="Follow Up Required"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zoomScale="80" zoomScaleNormal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.36" customWidth="1" min="1" max="1"/>
    <col width="62" customWidth="1" min="2" max="2"/>
    <col width="62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30" t="inlineStr">
        <is>
          <t>Surf Club Roster Workbook Instructions</t>
        </is>
      </c>
    </row>
    <row r="2"/>
    <row r="3">
      <c r="A3" s="39" t="inlineStr">
        <is>
          <t>Topic</t>
        </is>
      </c>
      <c r="B3" s="39" t="inlineStr">
        <is>
          <t>Guidance</t>
        </is>
      </c>
      <c r="C3" s="39" t="inlineStr">
        <is>
          <t>Operational notes</t>
        </is>
      </c>
      <c r="D3" s="2" t="inlineStr"/>
      <c r="E3" s="2" t="inlineStr"/>
      <c r="F3" s="2" t="inlineStr"/>
    </row>
    <row r="4" ht="52" customHeight="1">
      <c r="A4" s="40" t="inlineStr">
        <is>
          <t>Adding members</t>
        </is>
      </c>
      <c r="B4" s="32" t="inlineStr">
        <is>
          <t>Add each new lifesaver on the Members sheet using a unique Member ID. Enter current contact details, primary qualification, emergency contact details, active status and annual patrol target.</t>
        </is>
      </c>
      <c r="C4" s="32" t="inlineStr">
        <is>
          <t>Keep qualification and emergency contact records current. Deactivate former members rather than reusing an existing Member ID.</t>
        </is>
      </c>
      <c r="D4" s="23" t="n"/>
      <c r="E4" s="23" t="n"/>
      <c r="F4" s="24" t="n"/>
    </row>
    <row r="5" ht="52" customHeight="1">
      <c r="A5" s="40" t="inlineStr">
        <is>
          <t>Assigning patrols</t>
        </is>
      </c>
      <c r="B5" s="38" t="inlineStr">
        <is>
          <t>Enter the roster ID, patrol date, beach, shift times, Member ID, role, attendance and notes on the Roster sheet. Member Name and Qualification fill automatically from the Member ID.</t>
        </is>
      </c>
      <c r="C5" s="38" t="inlineStr">
        <is>
          <t>Use clear notes for replacements, equipment checks, special events and follow-up required by the Patrol Captain.</t>
        </is>
      </c>
      <c r="D5" s="23" t="n"/>
      <c r="E5" s="23" t="n"/>
      <c r="F5" s="24" t="n"/>
    </row>
    <row r="6" ht="52" customHeight="1">
      <c r="A6" s="40" t="inlineStr">
        <is>
          <t>Attendance</t>
        </is>
      </c>
      <c r="B6" s="32" t="inlineStr">
        <is>
          <t>Select Present, Absent, Late, Excused or Unconfirmed from the Attendance list. Patrol Status updates automatically for every prepared roster row.</t>
        </is>
      </c>
      <c r="C6" s="32" t="inlineStr">
        <is>
          <t>Unconfirmed attendance requires follow-up. Absent or late members should be reviewed with the Patrol Captain and roster coordinator.</t>
        </is>
      </c>
      <c r="D6" s="23" t="n"/>
      <c r="E6" s="23" t="n"/>
      <c r="F6" s="24" t="n"/>
    </row>
    <row r="7" ht="52" customHeight="1">
      <c r="A7" s="40" t="inlineStr">
        <is>
          <t>Role qualifications</t>
        </is>
      </c>
      <c r="B7" s="38" t="inlineStr">
        <is>
          <t>Common roles may require Bronze or Silver Medallion, First Aid, CPR, IRB Crew, Radio Operator or Surf Rescue Technician qualifications.</t>
        </is>
      </c>
      <c r="C7" s="38" t="inlineStr">
        <is>
          <t>Confirm that each person holds current awards and is suitable for the assigned patrol role before the shift begins.</t>
        </is>
      </c>
      <c r="D7" s="23" t="n"/>
      <c r="E7" s="23" t="n"/>
      <c r="F7" s="24" t="n"/>
    </row>
    <row r="8" ht="52" customHeight="1">
      <c r="A8" s="40" t="inlineStr">
        <is>
          <t>Dashboard updates</t>
        </is>
      </c>
      <c r="B8" s="32" t="inlineStr">
        <is>
          <t>The Dashboard uses formulas to calculate rostered shifts, patrol hours, attendance rates, unconfirmed shifts and location summaries from the full prepared roster range.</t>
        </is>
      </c>
      <c r="C8" s="32" t="inlineStr">
        <is>
          <t>Charts and totals update when roster entries, attendance or patrol hours are changed.</t>
        </is>
      </c>
      <c r="D8" s="23" t="n"/>
      <c r="E8" s="23" t="n"/>
      <c r="F8" s="24" t="n"/>
    </row>
    <row r="9" ht="52" customHeight="1">
      <c r="A9" s="40" t="inlineStr">
        <is>
          <t>Patrol coordination</t>
        </is>
      </c>
      <c r="B9" s="38" t="inlineStr">
        <is>
          <t>Confirm first aid coverage, radio procedures, patrol equipment checks and member attendance before opening the patrol.</t>
        </is>
      </c>
      <c r="C9" s="38" t="inlineStr">
        <is>
          <t>Escalate hazards, gaps in coverage, incidents and emergency matters to the Patrol Captain immediately.</t>
        </is>
      </c>
      <c r="D9" s="23" t="n"/>
      <c r="E9" s="23" t="n"/>
      <c r="F9" s="24" t="n"/>
    </row>
    <row r="10" ht="52" customHeight="1">
      <c r="A10" s="40" t="inlineStr">
        <is>
          <t>Australian operational reminder</t>
        </is>
      </c>
      <c r="B10" s="32" t="inlineStr">
        <is>
          <t>This workbook supports local roster administration only and does not replace club operational procedures.</t>
        </is>
      </c>
      <c r="C10" s="32" t="inlineStr">
        <is>
          <t>Clubs should verify current Surf Life Saving Australia, relevant state association, Fair Work and local beach safety requirements.</t>
        </is>
      </c>
      <c r="D10" s="23" t="n"/>
      <c r="E10" s="23" t="n"/>
      <c r="F10" s="24" t="n"/>
    </row>
  </sheetData>
  <mergeCells count="8">
    <mergeCell ref="A1:F1"/>
    <mergeCell ref="C4:F4"/>
    <mergeCell ref="C5:F5"/>
    <mergeCell ref="C6:F6"/>
    <mergeCell ref="C7:F7"/>
    <mergeCell ref="C8:F8"/>
    <mergeCell ref="C9:F9"/>
    <mergeCell ref="C10:F10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2026-09-07T08:58:38Z</dcterms:created>
  <dcterms:modified xmlns:dcterms="http://purl.org/dc/terms/" xmlns:xsi="http://www.w3.org/2001/XMLSchema-instance" xsi:type="dcterms:W3CDTF">2026-09-07T08:58:38Z</dcterms:modified>
</cp:coreProperties>
</file>